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Bingostatistikk/"/>
    </mc:Choice>
  </mc:AlternateContent>
  <xr:revisionPtr revIDLastSave="0" documentId="8_{41571EFD-0D9D-4E4E-9E2D-4D55A4EE2ACE}" xr6:coauthVersionLast="47" xr6:coauthVersionMax="47" xr10:uidLastSave="{00000000-0000-0000-0000-000000000000}"/>
  <bookViews>
    <workbookView xWindow="1515" yWindow="1515" windowWidth="32265" windowHeight="17085" tabRatio="684" xr2:uid="{00000000-000D-0000-FFFF-FFFF00000000}"/>
  </bookViews>
  <sheets>
    <sheet name="Omsetning bingo uten medhjelper" sheetId="9" r:id="rId1"/>
    <sheet name="Utbetalt til organisasjonane" sheetId="10" r:id="rId2"/>
    <sheet name="Data per lokale" sheetId="15" state="hidden" r:id="rId3"/>
  </sheets>
  <definedNames>
    <definedName name="_xlnm._FilterDatabase" localSheetId="1" hidden="1">'Utbetalt til organisasjonane'!$A$1:$E$67</definedName>
    <definedName name="EksterneData_1" localSheetId="2" hidden="1">'Data per lokale'!$A$1:$I$47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9" l="1"/>
  <c r="I53" i="9"/>
  <c r="J53" i="9"/>
  <c r="G53" i="9"/>
  <c r="C50" i="9"/>
  <c r="K21" i="15"/>
  <c r="K24" i="15"/>
  <c r="K28" i="15"/>
  <c r="K29" i="15"/>
  <c r="K35" i="15"/>
  <c r="K38" i="15"/>
  <c r="K42" i="15"/>
  <c r="K43" i="15"/>
  <c r="G50" i="9"/>
  <c r="J2" i="15"/>
  <c r="K2" i="15" s="1"/>
  <c r="J3" i="15"/>
  <c r="K3" i="15" s="1"/>
  <c r="J4" i="15"/>
  <c r="K4" i="15" s="1"/>
  <c r="J5" i="15"/>
  <c r="K5" i="15" s="1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J22" i="15"/>
  <c r="K22" i="15" s="1"/>
  <c r="J23" i="15"/>
  <c r="K23" i="15" s="1"/>
  <c r="J24" i="15"/>
  <c r="J25" i="15"/>
  <c r="K25" i="15" s="1"/>
  <c r="J26" i="15"/>
  <c r="K26" i="15" s="1"/>
  <c r="J27" i="15"/>
  <c r="K27" i="15" s="1"/>
  <c r="J28" i="15"/>
  <c r="J29" i="15"/>
  <c r="J30" i="15"/>
  <c r="K30" i="15" s="1"/>
  <c r="J31" i="15"/>
  <c r="K31" i="15" s="1"/>
  <c r="J32" i="15"/>
  <c r="K32" i="15" s="1"/>
  <c r="J33" i="15"/>
  <c r="K33" i="15" s="1"/>
  <c r="J34" i="15"/>
  <c r="K34" i="15" s="1"/>
  <c r="J35" i="15"/>
  <c r="J36" i="15"/>
  <c r="K36" i="15" s="1"/>
  <c r="J37" i="15"/>
  <c r="K37" i="15" s="1"/>
  <c r="J38" i="15"/>
  <c r="J39" i="15"/>
  <c r="K39" i="15" s="1"/>
  <c r="J40" i="15"/>
  <c r="K40" i="15" s="1"/>
  <c r="J41" i="15"/>
  <c r="K41" i="15" s="1"/>
  <c r="J42" i="15"/>
  <c r="J43" i="15"/>
  <c r="J44" i="15"/>
  <c r="K44" i="15" s="1"/>
  <c r="J45" i="15"/>
  <c r="K45" i="15" s="1"/>
  <c r="J46" i="15"/>
  <c r="K46" i="15" s="1"/>
  <c r="J47" i="15"/>
  <c r="K47" i="15" s="1"/>
  <c r="I48" i="15"/>
  <c r="H48" i="15"/>
  <c r="G48" i="15"/>
  <c r="F48" i="15"/>
  <c r="E69" i="10"/>
  <c r="H50" i="9"/>
  <c r="I50" i="9"/>
  <c r="J50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1BDCA6-6003-4365-A62C-ABE87658A191}" keepAlive="1" name="Spørring - Bingo-utan-medhjelpar-2024_data" description="Tilkobling til spørringen Bingo-utan-medhjelpar-2024_data i arbeidsboken." type="5" refreshedVersion="8" background="1" saveData="1">
    <dbPr connection="Provider=Microsoft.Mashup.OleDb.1;Data Source=$Workbook$;Location=Bingo-utan-medhjelpar-2024_data;Extended Properties=&quot;&quot;" command="SELECT * FROM [Bingo-utan-medhjelpar-2024_data]"/>
  </connection>
  <connection id="2" xr16:uid="{518FD187-5D6E-4FB5-AA80-82F990DA525D}" keepAlive="1" name="Spørring - Bingo-utan-medhjelpar-2024_data (2)" description="Tilkobling til spørringen Bingo-utan-medhjelpar-2024_data (2) i arbeidsboken." type="5" refreshedVersion="8" background="1" saveData="1">
    <dbPr connection="Provider=Microsoft.Mashup.OleDb.1;Data Source=$Workbook$;Location=&quot;Bingo-utan-medhjelpar-2024_data (2)&quot;;Extended Properties=&quot;&quot;" command="SELECT * FROM [Bingo-utan-medhjelpar-2024_data (2)]"/>
  </connection>
</connections>
</file>

<file path=xl/sharedStrings.xml><?xml version="1.0" encoding="utf-8"?>
<sst xmlns="http://schemas.openxmlformats.org/spreadsheetml/2006/main" count="506" uniqueCount="188">
  <si>
    <t>AURSUND UNGDOMSLAG</t>
  </si>
  <si>
    <t>GLÅMOS</t>
  </si>
  <si>
    <t>MAGNOR UNGDOMSLAG</t>
  </si>
  <si>
    <t>MAGNOR</t>
  </si>
  <si>
    <t>FEDA IDRETTSLAG</t>
  </si>
  <si>
    <t>FEDA</t>
  </si>
  <si>
    <t>GALTERUD IDRETTSFORENING</t>
  </si>
  <si>
    <t>GALTERUD</t>
  </si>
  <si>
    <t>BRUSAND IDRETTSLAG</t>
  </si>
  <si>
    <t>SIREVÅG</t>
  </si>
  <si>
    <t>HELLELAND IDRETTSLAG</t>
  </si>
  <si>
    <t>HELLELAND</t>
  </si>
  <si>
    <t>BOTNGÅRD VELS SAMFUNDSHUS SA</t>
  </si>
  <si>
    <t>BJUGN</t>
  </si>
  <si>
    <t>BREKKE SKULEMUSIKKORPS</t>
  </si>
  <si>
    <t>BREKKE</t>
  </si>
  <si>
    <t>UL LYNGDØLEN</t>
  </si>
  <si>
    <t>LYNGDAL</t>
  </si>
  <si>
    <t>KOLVEREID VEL</t>
  </si>
  <si>
    <t>KOLVEREID</t>
  </si>
  <si>
    <t>KJØREMSGRENDE GRENDELAG</t>
  </si>
  <si>
    <t>LESJA</t>
  </si>
  <si>
    <t>BRYGGJA GRENDAHUS SA</t>
  </si>
  <si>
    <t>BRYGGJA</t>
  </si>
  <si>
    <t>NYBERGSUND IDRETTSLAG - TRYSIL</t>
  </si>
  <si>
    <t>NYBERGSUND</t>
  </si>
  <si>
    <t>NYBERGSUND JENTE- OG GUTTEKORPS</t>
  </si>
  <si>
    <t>BUL FREMAD</t>
  </si>
  <si>
    <t>NORDKJOSBOTN</t>
  </si>
  <si>
    <t>KÅSEN IDRETTSLAG</t>
  </si>
  <si>
    <t>BRYNE</t>
  </si>
  <si>
    <t>SANDVOLLAN IDRETTSLAG</t>
  </si>
  <si>
    <t>INDERØY</t>
  </si>
  <si>
    <t>SANDVOLLAN SAMFUNNSHUS SA</t>
  </si>
  <si>
    <t>MUSIKKLAGET LURLÅT</t>
  </si>
  <si>
    <t>BRYGGJA SKULEKORPS</t>
  </si>
  <si>
    <t>ØRLAND TRAVKLUBB</t>
  </si>
  <si>
    <t>OPPHAUG</t>
  </si>
  <si>
    <t>SPORTSKLUBBEN DJERV 1919</t>
  </si>
  <si>
    <t>HAUGESUND</t>
  </si>
  <si>
    <t>ATNA GRENDEHUS BA</t>
  </si>
  <si>
    <t>ATNA</t>
  </si>
  <si>
    <t>OMVIKDALEN UNGDOMSLAG</t>
  </si>
  <si>
    <t>DIMMELSVIK</t>
  </si>
  <si>
    <t>DREVSJØ OMEGN VEL</t>
  </si>
  <si>
    <t>DREVSJØ</t>
  </si>
  <si>
    <t>TUNNSJØ SAMFUNNSHUS SA</t>
  </si>
  <si>
    <t>NORDLI</t>
  </si>
  <si>
    <t>VIVESTAD IDRETTSFORENING</t>
  </si>
  <si>
    <t>RAMNES</t>
  </si>
  <si>
    <t>VIVESTAD UNGDOMSLAG</t>
  </si>
  <si>
    <t>AURSUND SANITETSFORENING</t>
  </si>
  <si>
    <t>BREKKEBYGD</t>
  </si>
  <si>
    <t>BREKKEN AURSUND SKYTTERLAG</t>
  </si>
  <si>
    <t>RØROS</t>
  </si>
  <si>
    <t>SVELGEN SAMFUNNSHUS</t>
  </si>
  <si>
    <t>SVELGEN</t>
  </si>
  <si>
    <t>BRENNHAUG RØDE KORS HJELPEKORPS</t>
  </si>
  <si>
    <t>DOVRESKOGEN</t>
  </si>
  <si>
    <t>NORDRE TRYSIL IL</t>
  </si>
  <si>
    <t>SLETTÅS</t>
  </si>
  <si>
    <t>GRINDHEIM UNGDOMSLAG</t>
  </si>
  <si>
    <t>BYREMO</t>
  </si>
  <si>
    <t>SANDEID UNGDOMSLAG</t>
  </si>
  <si>
    <t>SANDEID</t>
  </si>
  <si>
    <t>ÅLVIK MUSIKKLAG</t>
  </si>
  <si>
    <t>ÅLVIK</t>
  </si>
  <si>
    <t>LØTEN SKOLEKORPS</t>
  </si>
  <si>
    <t>LØTEN</t>
  </si>
  <si>
    <t>ÅDALSBRUK MUSIKKFORENING</t>
  </si>
  <si>
    <t>ÅDALSBRUK</t>
  </si>
  <si>
    <t>ÅDALSBRUK FOTBALLKLUBB</t>
  </si>
  <si>
    <t>LØTEN SPEIDERGRUPPE</t>
  </si>
  <si>
    <t>VINDAFJORD SKYTTARLAG</t>
  </si>
  <si>
    <t>NEDRE VATS</t>
  </si>
  <si>
    <t>ÅROS SAMFUNNSHUSLAG</t>
  </si>
  <si>
    <t>ÅROS</t>
  </si>
  <si>
    <t>SKJELBRED GRENDEHUS SA</t>
  </si>
  <si>
    <t>SANDEID SAMFUNDSHUS SA</t>
  </si>
  <si>
    <t>VESTRE TRYSIL SKYTTERLAG</t>
  </si>
  <si>
    <t>TØRBERGET</t>
  </si>
  <si>
    <t>NASJONALFORENINGEN TØRBERGET HELSELAG</t>
  </si>
  <si>
    <t>VESTRE TRYSIL IDRETTSLAG</t>
  </si>
  <si>
    <t>LHL BRØNNØY</t>
  </si>
  <si>
    <t>BRØNNØYSUND</t>
  </si>
  <si>
    <t>VINNE MUSIKKORPS</t>
  </si>
  <si>
    <t>VERDAL</t>
  </si>
  <si>
    <t>VINNE SKOLEMUSIKKORPS</t>
  </si>
  <si>
    <t>VINNE IL</t>
  </si>
  <si>
    <t>VINNE SKILAG</t>
  </si>
  <si>
    <t>VINNE SAMFUNNSHUS</t>
  </si>
  <si>
    <t>GUDØYVANGEN VEL</t>
  </si>
  <si>
    <t>SKOROVATN</t>
  </si>
  <si>
    <t>VINDAFJORD IDRETTSLAG</t>
  </si>
  <si>
    <t>USKEDAL UNGDOMSLAG</t>
  </si>
  <si>
    <t>USKEDALEN</t>
  </si>
  <si>
    <t>HESKESTAD IDRETTSLAG</t>
  </si>
  <si>
    <t>UALAND</t>
  </si>
  <si>
    <t>HUNDVÅG</t>
  </si>
  <si>
    <t>MANDALEN UNGDOMS OG IDRETTSLAG</t>
  </si>
  <si>
    <t>SAMUELSBERG</t>
  </si>
  <si>
    <t xml:space="preserve"> </t>
  </si>
  <si>
    <t>Org.nr.</t>
  </si>
  <si>
    <t>Navn</t>
  </si>
  <si>
    <t>Poststed</t>
  </si>
  <si>
    <t>Sum bingo</t>
  </si>
  <si>
    <t>Helgheim Ungdomshus</t>
  </si>
  <si>
    <t>Gudøyvangen Grendehus</t>
  </si>
  <si>
    <t>Sandeid Samfunnshus</t>
  </si>
  <si>
    <t>Skjelbred Grendehus</t>
  </si>
  <si>
    <t>Folkets Hus</t>
  </si>
  <si>
    <t>Røstad Ungdomshus</t>
  </si>
  <si>
    <t>Svelgen Samfunnshus</t>
  </si>
  <si>
    <t>Fjellvang</t>
  </si>
  <si>
    <t>Dalheim</t>
  </si>
  <si>
    <t>Djervhuset</t>
  </si>
  <si>
    <t>Bryggja Grendahus</t>
  </si>
  <si>
    <t>Kåsen Klubbhus</t>
  </si>
  <si>
    <t>RUUD</t>
  </si>
  <si>
    <t>Tørberget Samfunnshus</t>
  </si>
  <si>
    <t>Heimtun</t>
  </si>
  <si>
    <t>Risnehall</t>
  </si>
  <si>
    <t>Helleland Grendehus</t>
  </si>
  <si>
    <t>Vinne samfunnshus</t>
  </si>
  <si>
    <t>Ognahallen</t>
  </si>
  <si>
    <t>Ådalsbruk Arbeidersamfund</t>
  </si>
  <si>
    <t>Galterud I.F. Klubbhus</t>
  </si>
  <si>
    <t>Orrekjerra klubbhus</t>
  </si>
  <si>
    <t>Magnor Ungdomslokale</t>
  </si>
  <si>
    <t>Sandvollan Samfunnhus</t>
  </si>
  <si>
    <t>Netto omsetning</t>
  </si>
  <si>
    <t>Regnskap til</t>
  </si>
  <si>
    <t>Regnskap fra</t>
  </si>
  <si>
    <t>Bingo til</t>
  </si>
  <si>
    <t>Bingo fra</t>
  </si>
  <si>
    <t>Formål</t>
  </si>
  <si>
    <t>Lokale</t>
  </si>
  <si>
    <t>Grunnlag utbetalt til formål</t>
  </si>
  <si>
    <t>Reell premiekostnad</t>
  </si>
  <si>
    <t>Brutto omsetning</t>
  </si>
  <si>
    <t>Gevinstkostnad</t>
  </si>
  <si>
    <t>Utbetalt til formål</t>
  </si>
  <si>
    <t>Atna Grendehus</t>
  </si>
  <si>
    <t>Bestaståvå</t>
  </si>
  <si>
    <t>Botngård Vels Samfundshus SA</t>
  </si>
  <si>
    <t>Buøy IL Klubbhus</t>
  </si>
  <si>
    <t>Bygdeheimen Aktivitetssenter</t>
  </si>
  <si>
    <t>Bygdehuset sagatun</t>
  </si>
  <si>
    <t>Davas AS</t>
  </si>
  <si>
    <t>Falken skytterlag</t>
  </si>
  <si>
    <t>Fritun samfunnshus</t>
  </si>
  <si>
    <t>Granheim Ungdomshus</t>
  </si>
  <si>
    <t>Heskestad samfunnshus</t>
  </si>
  <si>
    <t>Joratunet grendehus</t>
  </si>
  <si>
    <t>Jordet samfunnshus</t>
  </si>
  <si>
    <t>Kokkvollen Samfunnshus</t>
  </si>
  <si>
    <t>Levanger Torg</t>
  </si>
  <si>
    <t>LHL senteret</t>
  </si>
  <si>
    <t>Nybergsund samfunnshus</t>
  </si>
  <si>
    <t>Nærøysund Kulturhus</t>
  </si>
  <si>
    <t>Skogvang</t>
  </si>
  <si>
    <t>Tunnsjø Samfunnshus</t>
  </si>
  <si>
    <t>Åros Samfunnhus</t>
  </si>
  <si>
    <t>FORENINGEN BYGDEHUSET SAGATUN</t>
  </si>
  <si>
    <t>FRITUN SA</t>
  </si>
  <si>
    <t>STJØRNA PENSJONISTFORENING</t>
  </si>
  <si>
    <t>BYGDEHEIMEN AKTIVITETSSENTER</t>
  </si>
  <si>
    <t>NÆRBØ IDRETTSLAG</t>
  </si>
  <si>
    <t>LEVANGER HÅNDBALLKLUBB</t>
  </si>
  <si>
    <t>FALKEN SKYTTERLAG</t>
  </si>
  <si>
    <t>BUØY IDRETTSLAG</t>
  </si>
  <si>
    <t>Name</t>
  </si>
  <si>
    <t>ROTSUND</t>
  </si>
  <si>
    <t>HUSBYSJØEN</t>
  </si>
  <si>
    <t>FINNSNES</t>
  </si>
  <si>
    <t>SKOGN</t>
  </si>
  <si>
    <t>NÆRBØ</t>
  </si>
  <si>
    <t>LEVANGER</t>
  </si>
  <si>
    <t>Kolonne1</t>
  </si>
  <si>
    <t>Organisasjon</t>
  </si>
  <si>
    <t>Spill i fellesskap med 3 organisasjoner</t>
  </si>
  <si>
    <t>Spill i fellesskap med 2 organisasjoner</t>
  </si>
  <si>
    <t>Spill i fellesskap med 4 organisasjoner</t>
  </si>
  <si>
    <t>Spill i fellesskap med 5 organisasjoner</t>
  </si>
  <si>
    <t>Regnskap</t>
  </si>
  <si>
    <t>Totalt</t>
  </si>
  <si>
    <t>Sum av rapporterte sidespel</t>
  </si>
  <si>
    <t>Totalt med rapporterte sidespel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</si>
</sst>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wrapText="1"/>
    </xf>
    <xf numFmtId="0" fontId="0" fillId="0" borderId="0" xfId="0" applyAlignment="1">
      <alignment vertical="center"/>
    </xf>
    <xf numFmtId="22" fontId="0" fillId="0" borderId="0" xfId="0" applyNumberFormat="1"/>
    <xf numFmtId="164" fontId="0" fillId="0" borderId="0" xfId="1" applyNumberFormat="1" applyFont="1"/>
    <xf numFmtId="0" fontId="5" fillId="2" borderId="2" xfId="0" applyFont="1" applyFill="1" applyBorder="1"/>
    <xf numFmtId="0" fontId="5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3" borderId="4" xfId="0" applyFont="1" applyFill="1" applyBorder="1"/>
    <xf numFmtId="43" fontId="0" fillId="0" borderId="0" xfId="1" applyFont="1"/>
    <xf numFmtId="43" fontId="3" fillId="0" borderId="0" xfId="1" applyFont="1"/>
    <xf numFmtId="0" fontId="2" fillId="0" borderId="1" xfId="0" applyFont="1" applyBorder="1" applyAlignment="1">
      <alignment wrapText="1"/>
    </xf>
    <xf numFmtId="0" fontId="6" fillId="0" borderId="5" xfId="0" applyFont="1" applyBorder="1"/>
    <xf numFmtId="3" fontId="6" fillId="0" borderId="5" xfId="0" applyNumberFormat="1" applyFont="1" applyBorder="1" applyAlignment="1">
      <alignment wrapText="1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Komma" xfId="1" builtinId="3"/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5" formatCode="_ * #,##0.00_ ;_ * \-#,##0.0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53</xdr:row>
      <xdr:rowOff>152400</xdr:rowOff>
    </xdr:from>
    <xdr:to>
      <xdr:col>5</xdr:col>
      <xdr:colOff>335280</xdr:colOff>
      <xdr:row>65</xdr:row>
      <xdr:rowOff>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D232701-2A8B-88AC-20D3-11C993DA8D78}"/>
            </a:ext>
          </a:extLst>
        </xdr:cNvPr>
        <xdr:cNvSpPr txBox="1"/>
      </xdr:nvSpPr>
      <xdr:spPr>
        <a:xfrm>
          <a:off x="83820" y="9867900"/>
          <a:ext cx="7178040" cy="2049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Nøkkeltal:</a:t>
          </a:r>
        </a:p>
        <a:p>
          <a:r>
            <a:rPr lang="nb-NO" sz="1100">
              <a:solidFill>
                <a:sysClr val="windowText" lastClr="000000"/>
              </a:solidFill>
            </a:rPr>
            <a:t>- Totalt fekk 70 organisasjonar løyve til å tilby bingo utan medhjelpar. Då fleire organisasjonar tilbyr bingo utan medhjelpar</a:t>
          </a:r>
          <a:r>
            <a:rPr lang="nb-NO" sz="1100" baseline="0">
              <a:solidFill>
                <a:sysClr val="windowText" lastClr="000000"/>
              </a:solidFill>
            </a:rPr>
            <a:t> felles, var det tilsaman tilbydd bingo utan medhjelpar for 45 fellesskap (tidlegare kalla "spel i pott").</a:t>
          </a:r>
        </a:p>
        <a:p>
          <a:r>
            <a:rPr lang="nb-NO" sz="1100" baseline="0">
              <a:solidFill>
                <a:sysClr val="windowText" lastClr="000000"/>
              </a:solidFill>
            </a:rPr>
            <a:t>- Lotteritilsynet har fått tilbakemelding om at 2 løyve ikkje blei tatt i bruk.</a:t>
          </a:r>
        </a:p>
        <a:p>
          <a:r>
            <a:rPr lang="nb-NO" sz="1100" baseline="0">
              <a:solidFill>
                <a:sysClr val="windowText" lastClr="000000"/>
              </a:solidFill>
            </a:rPr>
            <a:t>- Vi har mottatt bingorekneskap for 66 løyve.</a:t>
          </a:r>
        </a:p>
        <a:p>
          <a:r>
            <a:rPr lang="nb-NO" sz="1100" baseline="0">
              <a:solidFill>
                <a:sysClr val="windowText" lastClr="000000"/>
              </a:solidFill>
            </a:rPr>
            <a:t>- Det er 2 løyve/bingo utan medhjelpar der vi ikkje har mottatt bingorekneskap for 2024 trass purring - organisasjonar som innehar desse løyva får si godkjenning sletta.</a:t>
          </a:r>
        </a:p>
        <a:p>
          <a:r>
            <a:rPr lang="nb-NO" sz="1100" baseline="0">
              <a:solidFill>
                <a:sysClr val="windowText" lastClr="000000"/>
              </a:solidFill>
            </a:rPr>
            <a:t>- Det er 66 organisasjonar som har rapportert inn at dei har mottatt overskot frå bingo utan medhjelpar.</a:t>
          </a:r>
        </a:p>
        <a:p>
          <a:r>
            <a:rPr lang="nb-NO" sz="1100" baseline="0">
              <a:solidFill>
                <a:sysClr val="windowText" lastClr="000000"/>
              </a:solidFill>
            </a:rPr>
            <a:t>- Enkelte organisasjonar har rapportert omsetning for sidespel sjølv om det ikkje er meldings- og rapporteringspliktig. Total omsetning og grunnlag formål med rapporterte sidespel er vist på eigen linje, men er ikkje tatt med i tala som vises i fana "Ubetalt til organisasjonane"</a:t>
          </a:r>
          <a:endParaRPr lang="nb-NO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2" xr16:uid="{A65638E2-9D69-4A99-B498-8591862C5D5D}" autoFormatId="16" applyNumberFormats="0" applyBorderFormats="0" applyFontFormats="0" applyPatternFormats="0" applyAlignmentFormats="0" applyWidthHeightFormats="0">
  <queryTableRefresh nextId="18" unboundColumnsRight="2">
    <queryTableFields count="11">
      <queryTableField id="2" name="Lokale" tableColumnId="2"/>
      <queryTableField id="3" name="Bingo fra" tableColumnId="3"/>
      <queryTableField id="4" name="Bingo til" tableColumnId="4"/>
      <queryTableField id="5" name="Regnskap fra" tableColumnId="5"/>
      <queryTableField id="6" name="Regnskap til" tableColumnId="6"/>
      <queryTableField id="7" name="Brutto omsetning" tableColumnId="7"/>
      <queryTableField id="8" name="Gevinstkostnad" tableColumnId="8"/>
      <queryTableField id="9" name="Netto omsetning" tableColumnId="9"/>
      <queryTableField id="10" name="Utbetalt til formål" tableColumnId="10"/>
      <queryTableField id="16" dataBound="0" tableColumnId="1"/>
      <queryTableField id="17" dataBound="0" tableColumnId="11"/>
    </queryTableFields>
    <queryTableDeletedFields count="2">
      <deletedField name="Name"/>
      <deletedField name="Antall_organisasjoner_i_bingohallen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2B5AB7-6998-47A1-BB76-92CFEAAC94E3}" name="Tabell1" displayName="Tabell1" ref="A1:J47" totalsRowShown="0" headerRowDxfId="32" dataDxfId="31">
  <autoFilter ref="A1:J47" xr:uid="{DC2B5AB7-6998-47A1-BB76-92CFEAAC94E3}"/>
  <tableColumns count="10">
    <tableColumn id="1" xr3:uid="{72C05AAA-8575-4E8C-8585-E583F2157739}" name="Formål" dataDxfId="30"/>
    <tableColumn id="2" xr3:uid="{E86FE379-6999-40DD-993C-C86799195045}" name="Lokale" dataDxfId="29"/>
    <tableColumn id="3" xr3:uid="{BAB9C645-AAD0-477C-B3A8-10FC0769B4FE}" name="Bingo fra" dataDxfId="28"/>
    <tableColumn id="4" xr3:uid="{14AE49BF-5A85-4042-AE6A-1508C1E5009B}" name="Bingo til" dataDxfId="27"/>
    <tableColumn id="5" xr3:uid="{8E57118D-7DC5-4A52-BC66-1FD67DB46059}" name="Regnskap fra" dataDxfId="26"/>
    <tableColumn id="6" xr3:uid="{CAF08142-5228-4BA4-AADD-CF070F692128}" name="Regnskap til" dataDxfId="25"/>
    <tableColumn id="7" xr3:uid="{58BFF8B0-2587-469C-AE46-92FA04389A65}" name="Brutto omsetning" dataDxfId="24"/>
    <tableColumn id="8" xr3:uid="{F315CCF0-F926-49F2-9885-3931F4588FFA}" name="Reell premiekostnad" dataDxfId="23"/>
    <tableColumn id="9" xr3:uid="{4571A834-F04B-4A6E-9AEB-5A0C3252C658}" name="Netto omsetning" dataDxfId="22"/>
    <tableColumn id="10" xr3:uid="{7DC24485-AF75-49B7-95FE-03E04DABEA54}" name="Grunnlag utbetalt til formål" dataDxfId="2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7096CD-3984-4207-9A71-33286AB7944A}" name="Bingo_utan_medhjelpar_2024_data4" displayName="Bingo_utan_medhjelpar_2024_data4" ref="A1:K48" tableType="queryTable" totalsRowCount="1">
  <autoFilter ref="A1:K47" xr:uid="{FE7096CD-3984-4207-9A71-33286AB7944A}"/>
  <tableColumns count="11">
    <tableColumn id="2" xr3:uid="{5AED64CE-3294-4BBA-993E-B7914129AEE5}" uniqueName="2" name="Lokale" queryTableFieldId="2" dataDxfId="20"/>
    <tableColumn id="3" xr3:uid="{E57F6C7B-8763-4C8E-8387-9BB76AED36A1}" uniqueName="3" name="Bingo fra" queryTableFieldId="3" dataDxfId="19" totalsRowDxfId="18"/>
    <tableColumn id="4" xr3:uid="{3DA5A9EB-4A7B-40C3-A19D-3DD78FB97DBD}" uniqueName="4" name="Bingo til" queryTableFieldId="4" dataDxfId="17" totalsRowDxfId="16"/>
    <tableColumn id="5" xr3:uid="{3BB56B7B-93CD-49B6-BD06-6989DCCB4FC7}" uniqueName="5" name="Regnskap fra" queryTableFieldId="5" dataDxfId="15" totalsRowDxfId="14"/>
    <tableColumn id="6" xr3:uid="{DA4EF591-20BD-4907-84D5-5A3DE89D10EB}" uniqueName="6" name="Regnskap til" queryTableFieldId="6" dataDxfId="13" totalsRowDxfId="12"/>
    <tableColumn id="7" xr3:uid="{6ABA4B2F-704F-4591-9CF4-7FAC96D3F72A}" uniqueName="7" name="Brutto omsetning" totalsRowFunction="sum" queryTableFieldId="7" dataDxfId="11" totalsRowDxfId="10" dataCellStyle="Komma" totalsRowCellStyle="Komma"/>
    <tableColumn id="8" xr3:uid="{5AD878F5-4D14-4D26-972F-67550684BEA3}" uniqueName="8" name="Gevinstkostnad" totalsRowFunction="sum" queryTableFieldId="8" dataDxfId="9" totalsRowDxfId="8" dataCellStyle="Komma" totalsRowCellStyle="Komma"/>
    <tableColumn id="9" xr3:uid="{E09B0559-B844-4EEB-B31D-9A935D8E87C5}" uniqueName="9" name="Netto omsetning" totalsRowFunction="sum" queryTableFieldId="9" dataDxfId="7" totalsRowDxfId="6" dataCellStyle="Komma" totalsRowCellStyle="Komma"/>
    <tableColumn id="10" xr3:uid="{781ACD8C-0907-400B-B06F-8533A7844F4E}" uniqueName="10" name="Utbetalt til formål" totalsRowFunction="sum" queryTableFieldId="10" dataDxfId="5" totalsRowDxfId="4" dataCellStyle="Komma" totalsRowCellStyle="Komma"/>
    <tableColumn id="1" xr3:uid="{565D124D-A44D-4A20-B372-C4A4275626B1}" uniqueName="1" name="Kolonne1" queryTableFieldId="16" dataDxfId="3" totalsRowDxfId="2" dataCellStyle="Komma" totalsRowCellStyle="Komma">
      <calculatedColumnFormula>_xlfn.XLOOKUP(Bingo_utan_medhjelpar_2024_data4[[#This Row],[Lokale]],#REF!,#REF!)</calculatedColumnFormula>
    </tableColumn>
    <tableColumn id="11" xr3:uid="{32D67308-E560-4614-931C-6CAD67B1950B}" uniqueName="11" name="Organisasjon" queryTableFieldId="17" dataDxfId="1" totalsRowDxfId="0" dataCellStyle="Komma" totalsRowCellStyle="Komma">
      <calculatedColumnFormula>IF(Bingo_utan_medhjelpar_2024_data4[[#This Row],[Kolonne1]]&gt;1,"Spill i fellesskap med "&amp;Bingo_utan_medhjelpar_2024_data4[[#This Row],[Kolonne1]]&amp;" organisasjoner",_xlfn.XLOOKUP(Bingo_utan_medhjelpar_2024_data4[[#This Row],[Lokale]],#REF!,#REF!))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6881-ED21-41FE-9620-D41349B3A983}">
  <dimension ref="A1:J54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C18" sqref="AC18"/>
    </sheetView>
  </sheetViews>
  <sheetFormatPr baseColWidth="10" defaultColWidth="8.85546875" defaultRowHeight="15" x14ac:dyDescent="0.25"/>
  <cols>
    <col min="1" max="1" width="40.5703125" bestFit="1" customWidth="1"/>
    <col min="2" max="2" width="25.85546875" bestFit="1" customWidth="1"/>
    <col min="3" max="3" width="10.7109375" bestFit="1" customWidth="1"/>
    <col min="4" max="4" width="10.140625" bestFit="1" customWidth="1"/>
    <col min="5" max="5" width="13.7109375" bestFit="1" customWidth="1"/>
    <col min="6" max="6" width="13.28515625" bestFit="1" customWidth="1"/>
    <col min="7" max="7" width="17.28515625" bestFit="1" customWidth="1"/>
    <col min="8" max="8" width="20.5703125" bestFit="1" customWidth="1"/>
    <col min="9" max="9" width="16.85546875" bestFit="1" customWidth="1"/>
    <col min="10" max="10" width="25.7109375" bestFit="1" customWidth="1"/>
  </cols>
  <sheetData>
    <row r="1" spans="1:10" ht="20.45" customHeight="1" x14ac:dyDescent="0.25">
      <c r="A1" s="7" t="s">
        <v>135</v>
      </c>
      <c r="B1" s="7" t="s">
        <v>136</v>
      </c>
      <c r="C1" s="7" t="s">
        <v>134</v>
      </c>
      <c r="D1" s="7" t="s">
        <v>133</v>
      </c>
      <c r="E1" s="7" t="s">
        <v>132</v>
      </c>
      <c r="F1" s="7" t="s">
        <v>131</v>
      </c>
      <c r="G1" s="7" t="s">
        <v>139</v>
      </c>
      <c r="H1" s="7" t="s">
        <v>138</v>
      </c>
      <c r="I1" s="7" t="s">
        <v>130</v>
      </c>
      <c r="J1" s="7" t="s">
        <v>137</v>
      </c>
    </row>
    <row r="2" spans="1:10" x14ac:dyDescent="0.25">
      <c r="A2" s="1" t="s">
        <v>40</v>
      </c>
      <c r="B2" s="1" t="s">
        <v>142</v>
      </c>
      <c r="C2" s="2">
        <v>45323</v>
      </c>
      <c r="D2" s="2">
        <v>45626</v>
      </c>
      <c r="E2" s="2">
        <v>45323</v>
      </c>
      <c r="F2" s="2">
        <v>45626</v>
      </c>
      <c r="G2" s="3">
        <v>480130</v>
      </c>
      <c r="H2" s="3">
        <v>410965</v>
      </c>
      <c r="I2" s="3">
        <v>69165</v>
      </c>
      <c r="J2" s="3">
        <v>53380</v>
      </c>
    </row>
    <row r="3" spans="1:10" x14ac:dyDescent="0.25">
      <c r="A3" s="1" t="s">
        <v>167</v>
      </c>
      <c r="B3" s="1" t="s">
        <v>143</v>
      </c>
      <c r="C3" s="2">
        <v>45462</v>
      </c>
      <c r="D3" s="2">
        <v>45657</v>
      </c>
      <c r="E3" s="2">
        <v>45462</v>
      </c>
      <c r="F3" s="2">
        <v>45657</v>
      </c>
      <c r="G3" s="3">
        <v>11995</v>
      </c>
      <c r="H3" s="3">
        <v>11000</v>
      </c>
      <c r="I3" s="3">
        <v>995</v>
      </c>
      <c r="J3" s="3">
        <v>0</v>
      </c>
    </row>
    <row r="4" spans="1:10" ht="30" x14ac:dyDescent="0.25">
      <c r="A4" s="1" t="s">
        <v>12</v>
      </c>
      <c r="B4" s="1" t="s">
        <v>144</v>
      </c>
      <c r="C4" s="2">
        <v>45292</v>
      </c>
      <c r="D4" s="2">
        <v>45657</v>
      </c>
      <c r="E4" s="2">
        <v>45292</v>
      </c>
      <c r="F4" s="2">
        <v>45657</v>
      </c>
      <c r="G4" s="3">
        <v>510459</v>
      </c>
      <c r="H4" s="3">
        <v>357000</v>
      </c>
      <c r="I4" s="3">
        <v>153459</v>
      </c>
      <c r="J4" s="3">
        <v>153459</v>
      </c>
    </row>
    <row r="5" spans="1:10" x14ac:dyDescent="0.25">
      <c r="A5" s="1" t="s">
        <v>35</v>
      </c>
      <c r="B5" s="1" t="s">
        <v>116</v>
      </c>
      <c r="C5" s="2">
        <v>45292</v>
      </c>
      <c r="D5" s="2">
        <v>45657</v>
      </c>
      <c r="E5" s="2">
        <v>45292</v>
      </c>
      <c r="F5" s="2">
        <v>45657</v>
      </c>
      <c r="G5" s="3">
        <v>403330</v>
      </c>
      <c r="H5" s="3">
        <v>262075</v>
      </c>
      <c r="I5" s="3">
        <v>141255</v>
      </c>
      <c r="J5" s="3">
        <v>75860</v>
      </c>
    </row>
    <row r="6" spans="1:10" x14ac:dyDescent="0.25">
      <c r="A6" s="1" t="s">
        <v>35</v>
      </c>
      <c r="B6" s="1" t="s">
        <v>116</v>
      </c>
      <c r="C6" s="2">
        <v>45323</v>
      </c>
      <c r="D6" s="2">
        <v>45657</v>
      </c>
      <c r="E6" s="2">
        <v>45323</v>
      </c>
      <c r="F6" s="2">
        <v>45657</v>
      </c>
      <c r="G6" s="3">
        <v>400700</v>
      </c>
      <c r="H6" s="3">
        <v>250370</v>
      </c>
      <c r="I6" s="3">
        <v>150330</v>
      </c>
      <c r="J6" s="3">
        <v>88674</v>
      </c>
    </row>
    <row r="7" spans="1:10" x14ac:dyDescent="0.25">
      <c r="A7" s="1" t="s">
        <v>170</v>
      </c>
      <c r="B7" s="1" t="s">
        <v>145</v>
      </c>
      <c r="C7" s="2">
        <v>45308</v>
      </c>
      <c r="D7" s="2">
        <v>45657</v>
      </c>
      <c r="E7" s="2">
        <v>45292</v>
      </c>
      <c r="F7" s="2">
        <v>45657</v>
      </c>
      <c r="G7" s="3">
        <v>172562</v>
      </c>
      <c r="H7" s="3">
        <v>15000</v>
      </c>
      <c r="I7" s="3">
        <v>157562</v>
      </c>
      <c r="J7" s="3">
        <v>157562</v>
      </c>
    </row>
    <row r="8" spans="1:10" ht="30" x14ac:dyDescent="0.25">
      <c r="A8" s="1" t="s">
        <v>166</v>
      </c>
      <c r="B8" s="1" t="s">
        <v>146</v>
      </c>
      <c r="C8" s="2">
        <v>45292</v>
      </c>
      <c r="D8" s="2">
        <v>45443</v>
      </c>
      <c r="E8" s="2">
        <v>45292</v>
      </c>
      <c r="F8" s="2">
        <v>45657</v>
      </c>
      <c r="G8" s="3">
        <v>197180</v>
      </c>
      <c r="H8" s="3">
        <v>177000</v>
      </c>
      <c r="I8" s="3">
        <v>20180</v>
      </c>
      <c r="J8" s="3">
        <v>-23392</v>
      </c>
    </row>
    <row r="9" spans="1:10" x14ac:dyDescent="0.25">
      <c r="A9" s="1" t="s">
        <v>180</v>
      </c>
      <c r="B9" s="1" t="s">
        <v>147</v>
      </c>
      <c r="C9" s="2">
        <v>45292</v>
      </c>
      <c r="D9" s="2">
        <v>45657</v>
      </c>
      <c r="E9" s="2">
        <v>45292</v>
      </c>
      <c r="F9" s="2">
        <v>45657</v>
      </c>
      <c r="G9" s="3">
        <v>996380</v>
      </c>
      <c r="H9" s="3">
        <v>751700</v>
      </c>
      <c r="I9" s="3">
        <v>244680</v>
      </c>
      <c r="J9" s="3">
        <v>125898</v>
      </c>
    </row>
    <row r="10" spans="1:10" x14ac:dyDescent="0.25">
      <c r="A10" s="1" t="s">
        <v>42</v>
      </c>
      <c r="B10" s="1" t="s">
        <v>114</v>
      </c>
      <c r="C10" s="2">
        <v>45363</v>
      </c>
      <c r="D10" s="2">
        <v>45657</v>
      </c>
      <c r="E10" s="2">
        <v>45363</v>
      </c>
      <c r="F10" s="2">
        <v>45657</v>
      </c>
      <c r="G10" s="3">
        <v>252240</v>
      </c>
      <c r="H10" s="3">
        <v>164000</v>
      </c>
      <c r="I10" s="3">
        <v>88240</v>
      </c>
      <c r="J10" s="3">
        <v>65744</v>
      </c>
    </row>
    <row r="11" spans="1:10" x14ac:dyDescent="0.25">
      <c r="A11" s="1" t="s">
        <v>99</v>
      </c>
      <c r="B11" s="1" t="s">
        <v>148</v>
      </c>
      <c r="C11" s="2">
        <v>45426</v>
      </c>
      <c r="D11" s="2">
        <v>45657</v>
      </c>
      <c r="E11" s="2">
        <v>45426</v>
      </c>
      <c r="F11" s="2">
        <v>45657</v>
      </c>
      <c r="G11" s="3">
        <v>21595</v>
      </c>
      <c r="H11" s="3">
        <v>17000</v>
      </c>
      <c r="I11" s="3">
        <v>4595</v>
      </c>
      <c r="J11" s="3">
        <v>1191</v>
      </c>
    </row>
    <row r="12" spans="1:10" x14ac:dyDescent="0.25">
      <c r="A12" s="1" t="s">
        <v>38</v>
      </c>
      <c r="B12" s="1" t="s">
        <v>115</v>
      </c>
      <c r="C12" s="2">
        <v>45292</v>
      </c>
      <c r="D12" s="2">
        <v>45657</v>
      </c>
      <c r="E12" s="2">
        <v>45316</v>
      </c>
      <c r="F12" s="2">
        <v>45645</v>
      </c>
      <c r="G12" s="3">
        <v>347790</v>
      </c>
      <c r="H12" s="3">
        <v>219280</v>
      </c>
      <c r="I12" s="3">
        <v>128510</v>
      </c>
      <c r="J12" s="3">
        <v>128510</v>
      </c>
    </row>
    <row r="13" spans="1:10" x14ac:dyDescent="0.25">
      <c r="A13" s="1" t="s">
        <v>169</v>
      </c>
      <c r="B13" s="1" t="s">
        <v>149</v>
      </c>
      <c r="C13" s="2">
        <v>45323</v>
      </c>
      <c r="D13" s="2">
        <v>45443</v>
      </c>
      <c r="E13" s="2">
        <v>45292</v>
      </c>
      <c r="F13" s="2">
        <v>45657</v>
      </c>
      <c r="G13" s="3">
        <v>377023</v>
      </c>
      <c r="H13" s="3">
        <v>213684</v>
      </c>
      <c r="I13" s="3">
        <v>163339</v>
      </c>
      <c r="J13" s="3">
        <v>145609</v>
      </c>
    </row>
    <row r="14" spans="1:10" x14ac:dyDescent="0.25">
      <c r="A14" s="1" t="s">
        <v>44</v>
      </c>
      <c r="B14" s="1" t="s">
        <v>113</v>
      </c>
      <c r="C14" s="2">
        <v>45413</v>
      </c>
      <c r="D14" s="2">
        <v>45535</v>
      </c>
      <c r="E14" s="2">
        <v>45413</v>
      </c>
      <c r="F14" s="2">
        <v>45535</v>
      </c>
      <c r="G14" s="3">
        <v>327720</v>
      </c>
      <c r="H14" s="3">
        <v>246455</v>
      </c>
      <c r="I14" s="3">
        <v>81265</v>
      </c>
      <c r="J14" s="3">
        <v>51955</v>
      </c>
    </row>
    <row r="15" spans="1:10" x14ac:dyDescent="0.25">
      <c r="A15" s="1" t="s">
        <v>65</v>
      </c>
      <c r="B15" s="1" t="s">
        <v>110</v>
      </c>
      <c r="C15" s="2">
        <v>45301</v>
      </c>
      <c r="D15" s="2">
        <v>45657</v>
      </c>
      <c r="E15" s="2">
        <v>45301</v>
      </c>
      <c r="F15" s="2">
        <v>45657</v>
      </c>
      <c r="G15" s="3">
        <v>136800</v>
      </c>
      <c r="H15" s="3">
        <v>78400</v>
      </c>
      <c r="I15" s="3">
        <v>58400</v>
      </c>
      <c r="J15" s="3">
        <v>58400</v>
      </c>
    </row>
    <row r="16" spans="1:10" x14ac:dyDescent="0.25">
      <c r="A16" s="1" t="s">
        <v>181</v>
      </c>
      <c r="B16" s="1" t="s">
        <v>150</v>
      </c>
      <c r="C16" s="2">
        <v>45334</v>
      </c>
      <c r="D16" s="2">
        <v>45628</v>
      </c>
      <c r="E16" s="2">
        <v>45334</v>
      </c>
      <c r="F16" s="2">
        <v>45628</v>
      </c>
      <c r="G16" s="3">
        <v>341206</v>
      </c>
      <c r="H16" s="3">
        <v>243480</v>
      </c>
      <c r="I16" s="3">
        <v>97726</v>
      </c>
      <c r="J16" s="3">
        <v>33678</v>
      </c>
    </row>
    <row r="17" spans="1:10" x14ac:dyDescent="0.25">
      <c r="A17" s="1" t="s">
        <v>6</v>
      </c>
      <c r="B17" s="1" t="s">
        <v>126</v>
      </c>
      <c r="C17" s="2">
        <v>45419</v>
      </c>
      <c r="D17" s="2">
        <v>45559</v>
      </c>
      <c r="E17" s="2">
        <v>45419</v>
      </c>
      <c r="F17" s="2">
        <v>45559</v>
      </c>
      <c r="G17" s="3">
        <v>690566</v>
      </c>
      <c r="H17" s="3">
        <v>398800</v>
      </c>
      <c r="I17" s="3">
        <v>291766</v>
      </c>
      <c r="J17" s="3">
        <v>259092</v>
      </c>
    </row>
    <row r="18" spans="1:10" x14ac:dyDescent="0.25">
      <c r="A18" s="1" t="s">
        <v>61</v>
      </c>
      <c r="B18" s="1" t="s">
        <v>151</v>
      </c>
      <c r="C18" s="2">
        <v>45292</v>
      </c>
      <c r="D18" s="2">
        <v>45657</v>
      </c>
      <c r="E18" s="2">
        <v>45292</v>
      </c>
      <c r="F18" s="2">
        <v>45657</v>
      </c>
      <c r="G18" s="3">
        <v>448565</v>
      </c>
      <c r="H18" s="3">
        <v>380000</v>
      </c>
      <c r="I18" s="3">
        <v>68565</v>
      </c>
      <c r="J18" s="3">
        <v>68565</v>
      </c>
    </row>
    <row r="19" spans="1:10" x14ac:dyDescent="0.25">
      <c r="A19" s="1" t="s">
        <v>91</v>
      </c>
      <c r="B19" s="1" t="s">
        <v>107</v>
      </c>
      <c r="C19" s="2">
        <v>45292</v>
      </c>
      <c r="D19" s="2">
        <v>45657</v>
      </c>
      <c r="E19" s="2">
        <v>45292</v>
      </c>
      <c r="F19" s="2">
        <v>45657</v>
      </c>
      <c r="G19" s="3">
        <v>122070</v>
      </c>
      <c r="H19" s="3">
        <v>68100</v>
      </c>
      <c r="I19" s="3">
        <v>53970</v>
      </c>
      <c r="J19" s="3">
        <v>53970</v>
      </c>
    </row>
    <row r="20" spans="1:10" x14ac:dyDescent="0.25">
      <c r="A20" s="1" t="s">
        <v>16</v>
      </c>
      <c r="B20" s="1" t="s">
        <v>120</v>
      </c>
      <c r="C20" s="2">
        <v>45292</v>
      </c>
      <c r="D20" s="2">
        <v>45657</v>
      </c>
      <c r="E20" s="2">
        <v>45292</v>
      </c>
      <c r="F20" s="2">
        <v>45657</v>
      </c>
      <c r="G20" s="3">
        <v>661665</v>
      </c>
      <c r="H20" s="3">
        <v>454560</v>
      </c>
      <c r="I20" s="3">
        <v>207105</v>
      </c>
      <c r="J20" s="3">
        <v>207105</v>
      </c>
    </row>
    <row r="21" spans="1:10" x14ac:dyDescent="0.25">
      <c r="A21" s="1" t="s">
        <v>94</v>
      </c>
      <c r="B21" s="1" t="s">
        <v>106</v>
      </c>
      <c r="C21" s="2">
        <v>45292</v>
      </c>
      <c r="D21" s="2">
        <v>45657</v>
      </c>
      <c r="E21" s="2">
        <v>45292</v>
      </c>
      <c r="F21" s="2">
        <v>45657</v>
      </c>
      <c r="G21" s="3">
        <v>396894</v>
      </c>
      <c r="H21" s="3">
        <v>268625</v>
      </c>
      <c r="I21" s="3">
        <v>128269</v>
      </c>
      <c r="J21" s="3">
        <v>105029</v>
      </c>
    </row>
    <row r="22" spans="1:10" x14ac:dyDescent="0.25">
      <c r="A22" s="1" t="s">
        <v>10</v>
      </c>
      <c r="B22" s="1" t="s">
        <v>122</v>
      </c>
      <c r="C22" s="2">
        <v>45597</v>
      </c>
      <c r="D22" s="2">
        <v>45657</v>
      </c>
      <c r="E22" s="2">
        <v>45597</v>
      </c>
      <c r="F22" s="2">
        <v>45657</v>
      </c>
      <c r="G22" s="3">
        <v>338663</v>
      </c>
      <c r="H22" s="3">
        <v>104479</v>
      </c>
      <c r="I22" s="3">
        <v>234184</v>
      </c>
      <c r="J22" s="3">
        <v>224864</v>
      </c>
    </row>
    <row r="23" spans="1:10" x14ac:dyDescent="0.25">
      <c r="A23" s="1" t="s">
        <v>96</v>
      </c>
      <c r="B23" s="1" t="s">
        <v>152</v>
      </c>
      <c r="C23" s="2">
        <v>45383</v>
      </c>
      <c r="D23" s="2">
        <v>45657</v>
      </c>
      <c r="E23" s="2">
        <v>45383</v>
      </c>
      <c r="F23" s="2">
        <v>45657</v>
      </c>
      <c r="G23" s="3">
        <v>113668</v>
      </c>
      <c r="H23" s="3">
        <v>58392</v>
      </c>
      <c r="I23" s="3">
        <v>55276</v>
      </c>
      <c r="J23" s="3">
        <v>55276</v>
      </c>
    </row>
    <row r="24" spans="1:10" x14ac:dyDescent="0.25">
      <c r="A24" s="1" t="s">
        <v>20</v>
      </c>
      <c r="B24" s="1" t="s">
        <v>153</v>
      </c>
      <c r="C24" s="2">
        <v>45292</v>
      </c>
      <c r="D24" s="2">
        <v>45657</v>
      </c>
      <c r="E24" s="2">
        <v>45292</v>
      </c>
      <c r="F24" s="2">
        <v>45657</v>
      </c>
      <c r="G24" s="3">
        <v>492352</v>
      </c>
      <c r="H24" s="3">
        <v>335614</v>
      </c>
      <c r="I24" s="3">
        <v>156738</v>
      </c>
      <c r="J24" s="3">
        <v>119523</v>
      </c>
    </row>
    <row r="25" spans="1:10" x14ac:dyDescent="0.25">
      <c r="A25" s="1" t="s">
        <v>59</v>
      </c>
      <c r="B25" s="1" t="s">
        <v>154</v>
      </c>
      <c r="C25" s="2">
        <v>45292</v>
      </c>
      <c r="D25" s="2">
        <v>45657</v>
      </c>
      <c r="E25" s="2">
        <v>45292</v>
      </c>
      <c r="F25" s="2">
        <v>45657</v>
      </c>
      <c r="G25" s="3">
        <v>699676</v>
      </c>
      <c r="H25" s="3">
        <v>481574</v>
      </c>
      <c r="I25" s="3">
        <v>218102</v>
      </c>
      <c r="J25" s="3">
        <v>80751</v>
      </c>
    </row>
    <row r="26" spans="1:10" x14ac:dyDescent="0.25">
      <c r="A26" s="1" t="s">
        <v>180</v>
      </c>
      <c r="B26" s="1" t="s">
        <v>155</v>
      </c>
      <c r="C26" s="2">
        <v>45427</v>
      </c>
      <c r="D26" s="2">
        <v>45657</v>
      </c>
      <c r="E26" s="2">
        <v>45426</v>
      </c>
      <c r="F26" s="2">
        <v>45657</v>
      </c>
      <c r="G26" s="3">
        <v>969062</v>
      </c>
      <c r="H26" s="3">
        <v>568600</v>
      </c>
      <c r="I26" s="3">
        <v>400462</v>
      </c>
      <c r="J26" s="3">
        <v>251250</v>
      </c>
    </row>
    <row r="27" spans="1:10" x14ac:dyDescent="0.25">
      <c r="A27" s="1" t="s">
        <v>29</v>
      </c>
      <c r="B27" s="1" t="s">
        <v>117</v>
      </c>
      <c r="C27" s="2">
        <v>45292</v>
      </c>
      <c r="D27" s="2">
        <v>45657</v>
      </c>
      <c r="E27" s="2">
        <v>45292</v>
      </c>
      <c r="F27" s="2">
        <v>45657</v>
      </c>
      <c r="G27" s="3">
        <v>657910</v>
      </c>
      <c r="H27" s="3">
        <v>359900</v>
      </c>
      <c r="I27" s="3">
        <v>298010</v>
      </c>
      <c r="J27" s="3">
        <v>179923</v>
      </c>
    </row>
    <row r="28" spans="1:10" x14ac:dyDescent="0.25">
      <c r="A28" s="1" t="s">
        <v>168</v>
      </c>
      <c r="B28" s="1" t="s">
        <v>156</v>
      </c>
      <c r="C28" s="2">
        <v>45474</v>
      </c>
      <c r="D28" s="2">
        <v>45509</v>
      </c>
      <c r="E28" s="2">
        <v>45506</v>
      </c>
      <c r="F28" s="2">
        <v>45507</v>
      </c>
      <c r="G28" s="3">
        <v>75000</v>
      </c>
      <c r="H28" s="3">
        <v>25000</v>
      </c>
      <c r="I28" s="3">
        <v>50000</v>
      </c>
      <c r="J28" s="3">
        <v>44600</v>
      </c>
    </row>
    <row r="29" spans="1:10" x14ac:dyDescent="0.25">
      <c r="A29" s="1" t="s">
        <v>83</v>
      </c>
      <c r="B29" s="1" t="s">
        <v>157</v>
      </c>
      <c r="C29" s="2">
        <v>45292</v>
      </c>
      <c r="D29" s="2">
        <v>45657</v>
      </c>
      <c r="E29" s="2">
        <v>45292</v>
      </c>
      <c r="F29" s="2">
        <v>45657</v>
      </c>
      <c r="G29" s="3">
        <v>138590</v>
      </c>
      <c r="H29" s="3">
        <v>104175</v>
      </c>
      <c r="I29" s="3">
        <v>34415</v>
      </c>
      <c r="J29" s="3">
        <v>13858</v>
      </c>
    </row>
    <row r="30" spans="1:10" x14ac:dyDescent="0.25">
      <c r="A30" s="1" t="s">
        <v>2</v>
      </c>
      <c r="B30" s="1" t="s">
        <v>128</v>
      </c>
      <c r="C30" s="2">
        <v>45343</v>
      </c>
      <c r="D30" s="2">
        <v>45657</v>
      </c>
      <c r="E30" s="2">
        <v>45348</v>
      </c>
      <c r="F30" s="2">
        <v>45657</v>
      </c>
      <c r="G30" s="3">
        <v>677561</v>
      </c>
      <c r="H30" s="3">
        <v>379675</v>
      </c>
      <c r="I30" s="3">
        <v>297886</v>
      </c>
      <c r="J30" s="3">
        <v>216261</v>
      </c>
    </row>
    <row r="31" spans="1:10" x14ac:dyDescent="0.25">
      <c r="A31" s="1" t="s">
        <v>181</v>
      </c>
      <c r="B31" s="1" t="s">
        <v>158</v>
      </c>
      <c r="C31" s="2">
        <v>45292</v>
      </c>
      <c r="D31" s="2">
        <v>45657</v>
      </c>
      <c r="E31" s="2">
        <v>45292</v>
      </c>
      <c r="F31" s="2">
        <v>45657</v>
      </c>
      <c r="G31" s="3">
        <v>1055410</v>
      </c>
      <c r="H31" s="3">
        <v>738787</v>
      </c>
      <c r="I31" s="3">
        <v>316623</v>
      </c>
      <c r="J31" s="3">
        <v>221224</v>
      </c>
    </row>
    <row r="32" spans="1:10" x14ac:dyDescent="0.25">
      <c r="A32" s="1" t="s">
        <v>18</v>
      </c>
      <c r="B32" s="1" t="s">
        <v>159</v>
      </c>
      <c r="C32" s="2">
        <v>45328</v>
      </c>
      <c r="D32" s="2">
        <v>45657</v>
      </c>
      <c r="E32" s="2">
        <v>45329</v>
      </c>
      <c r="F32" s="2">
        <v>45657</v>
      </c>
      <c r="G32" s="3">
        <v>539301</v>
      </c>
      <c r="H32" s="3">
        <v>324000</v>
      </c>
      <c r="I32" s="3">
        <v>215301</v>
      </c>
      <c r="J32" s="3">
        <v>103084</v>
      </c>
    </row>
    <row r="33" spans="1:10" x14ac:dyDescent="0.25">
      <c r="A33" s="1" t="s">
        <v>8</v>
      </c>
      <c r="B33" s="1" t="s">
        <v>124</v>
      </c>
      <c r="C33" s="2">
        <v>45292</v>
      </c>
      <c r="D33" s="2">
        <v>45657</v>
      </c>
      <c r="E33" s="2">
        <v>45292</v>
      </c>
      <c r="F33" s="2">
        <v>45657</v>
      </c>
      <c r="G33" s="3">
        <v>693530</v>
      </c>
      <c r="H33" s="3">
        <v>487530</v>
      </c>
      <c r="I33" s="3">
        <v>206000</v>
      </c>
      <c r="J33" s="3">
        <v>35775</v>
      </c>
    </row>
    <row r="34" spans="1:10" x14ac:dyDescent="0.25">
      <c r="A34" s="1" t="s">
        <v>4</v>
      </c>
      <c r="B34" s="1" t="s">
        <v>127</v>
      </c>
      <c r="C34" s="2">
        <v>45292</v>
      </c>
      <c r="D34" s="2">
        <v>45657</v>
      </c>
      <c r="E34" s="2">
        <v>45292</v>
      </c>
      <c r="F34" s="2">
        <v>45657</v>
      </c>
      <c r="G34" s="3">
        <v>674002</v>
      </c>
      <c r="H34" s="3">
        <v>381060</v>
      </c>
      <c r="I34" s="3">
        <v>292942</v>
      </c>
      <c r="J34" s="3">
        <v>220002</v>
      </c>
    </row>
    <row r="35" spans="1:10" x14ac:dyDescent="0.25">
      <c r="A35" s="1" t="s">
        <v>14</v>
      </c>
      <c r="B35" s="1" t="s">
        <v>121</v>
      </c>
      <c r="C35" s="2">
        <v>45292</v>
      </c>
      <c r="D35" s="2">
        <v>45657</v>
      </c>
      <c r="E35" s="2">
        <v>45292</v>
      </c>
      <c r="F35" s="2">
        <v>45657</v>
      </c>
      <c r="G35" s="3">
        <v>166077</v>
      </c>
      <c r="H35" s="3">
        <v>57956</v>
      </c>
      <c r="I35" s="3">
        <v>108121</v>
      </c>
      <c r="J35" s="3">
        <v>103621</v>
      </c>
    </row>
    <row r="36" spans="1:10" x14ac:dyDescent="0.25">
      <c r="A36" s="1" t="s">
        <v>27</v>
      </c>
      <c r="B36" s="1" t="s">
        <v>118</v>
      </c>
      <c r="C36" s="2">
        <v>45323</v>
      </c>
      <c r="D36" s="2">
        <v>45657</v>
      </c>
      <c r="E36" s="2">
        <v>45323</v>
      </c>
      <c r="F36" s="2">
        <v>45657</v>
      </c>
      <c r="G36" s="3">
        <v>228770</v>
      </c>
      <c r="H36" s="3">
        <v>116725</v>
      </c>
      <c r="I36" s="3">
        <v>112045</v>
      </c>
      <c r="J36" s="3">
        <v>26791</v>
      </c>
    </row>
    <row r="37" spans="1:10" x14ac:dyDescent="0.25">
      <c r="A37" s="1" t="s">
        <v>36</v>
      </c>
      <c r="B37" s="1" t="s">
        <v>111</v>
      </c>
      <c r="C37" s="2">
        <v>45292</v>
      </c>
      <c r="D37" s="2">
        <v>45657</v>
      </c>
      <c r="E37" s="2">
        <v>45292</v>
      </c>
      <c r="F37" s="2">
        <v>45657</v>
      </c>
      <c r="G37" s="3">
        <v>603924</v>
      </c>
      <c r="H37" s="3">
        <v>381500</v>
      </c>
      <c r="I37" s="3">
        <v>222424</v>
      </c>
      <c r="J37" s="3">
        <v>165700</v>
      </c>
    </row>
    <row r="38" spans="1:10" x14ac:dyDescent="0.25">
      <c r="A38" s="1" t="s">
        <v>182</v>
      </c>
      <c r="B38" s="1" t="s">
        <v>108</v>
      </c>
      <c r="C38" s="2">
        <v>45295</v>
      </c>
      <c r="D38" s="2">
        <v>45652</v>
      </c>
      <c r="E38" s="2">
        <v>45295</v>
      </c>
      <c r="F38" s="2">
        <v>45652</v>
      </c>
      <c r="G38" s="3">
        <v>797277</v>
      </c>
      <c r="H38" s="3">
        <v>465000</v>
      </c>
      <c r="I38" s="3">
        <v>332277</v>
      </c>
      <c r="J38" s="3">
        <v>185580</v>
      </c>
    </row>
    <row r="39" spans="1:10" x14ac:dyDescent="0.25">
      <c r="A39" s="1" t="s">
        <v>180</v>
      </c>
      <c r="B39" s="1" t="s">
        <v>129</v>
      </c>
      <c r="C39" s="2">
        <v>45292</v>
      </c>
      <c r="D39" s="2">
        <v>45657</v>
      </c>
      <c r="E39" s="2">
        <v>45292</v>
      </c>
      <c r="F39" s="2">
        <v>45657</v>
      </c>
      <c r="G39" s="3">
        <v>1426910</v>
      </c>
      <c r="H39" s="3">
        <v>910335</v>
      </c>
      <c r="I39" s="3">
        <v>516575</v>
      </c>
      <c r="J39" s="3">
        <v>355409</v>
      </c>
    </row>
    <row r="40" spans="1:10" x14ac:dyDescent="0.25">
      <c r="A40" s="1" t="s">
        <v>77</v>
      </c>
      <c r="B40" s="1" t="s">
        <v>109</v>
      </c>
      <c r="C40" s="2">
        <v>45292</v>
      </c>
      <c r="D40" s="2">
        <v>45657</v>
      </c>
      <c r="E40" s="2">
        <v>45292</v>
      </c>
      <c r="F40" s="2">
        <v>45657</v>
      </c>
      <c r="G40" s="3">
        <v>126820</v>
      </c>
      <c r="H40" s="3">
        <v>68170</v>
      </c>
      <c r="I40" s="3">
        <v>58650</v>
      </c>
      <c r="J40" s="3">
        <v>58650</v>
      </c>
    </row>
    <row r="41" spans="1:10" x14ac:dyDescent="0.25">
      <c r="A41" s="1" t="s">
        <v>57</v>
      </c>
      <c r="B41" s="1" t="s">
        <v>160</v>
      </c>
      <c r="C41" s="2">
        <v>45292</v>
      </c>
      <c r="D41" s="2">
        <v>45657</v>
      </c>
      <c r="E41" s="2">
        <v>45292</v>
      </c>
      <c r="F41" s="2">
        <v>45657</v>
      </c>
      <c r="G41" s="3">
        <v>545419</v>
      </c>
      <c r="H41" s="3">
        <v>489736</v>
      </c>
      <c r="I41" s="3">
        <v>55683</v>
      </c>
      <c r="J41" s="3">
        <v>55683</v>
      </c>
    </row>
    <row r="42" spans="1:10" x14ac:dyDescent="0.25">
      <c r="A42" s="1" t="s">
        <v>55</v>
      </c>
      <c r="B42" s="1" t="s">
        <v>112</v>
      </c>
      <c r="C42" s="2">
        <v>45292</v>
      </c>
      <c r="D42" s="2">
        <v>45657</v>
      </c>
      <c r="E42" s="2">
        <v>45292</v>
      </c>
      <c r="F42" s="2">
        <v>45657</v>
      </c>
      <c r="G42" s="3">
        <v>514890</v>
      </c>
      <c r="H42" s="3">
        <v>376540</v>
      </c>
      <c r="I42" s="3">
        <v>138350</v>
      </c>
      <c r="J42" s="3">
        <v>58350</v>
      </c>
    </row>
    <row r="43" spans="1:10" x14ac:dyDescent="0.25">
      <c r="A43" s="1" t="s">
        <v>46</v>
      </c>
      <c r="B43" s="1" t="s">
        <v>161</v>
      </c>
      <c r="C43" s="2">
        <v>45292</v>
      </c>
      <c r="D43" s="2">
        <v>45657</v>
      </c>
      <c r="E43" s="2">
        <v>45292</v>
      </c>
      <c r="F43" s="2">
        <v>45657</v>
      </c>
      <c r="G43" s="3">
        <v>268020</v>
      </c>
      <c r="H43" s="3">
        <v>194962</v>
      </c>
      <c r="I43" s="3">
        <v>73058</v>
      </c>
      <c r="J43" s="3">
        <v>58189</v>
      </c>
    </row>
    <row r="44" spans="1:10" x14ac:dyDescent="0.25">
      <c r="A44" s="1" t="s">
        <v>180</v>
      </c>
      <c r="B44" s="1" t="s">
        <v>119</v>
      </c>
      <c r="C44" s="2">
        <v>45355</v>
      </c>
      <c r="D44" s="2">
        <v>45657</v>
      </c>
      <c r="E44" s="2">
        <v>45292</v>
      </c>
      <c r="F44" s="2">
        <v>45657</v>
      </c>
      <c r="G44" s="3">
        <v>1022145</v>
      </c>
      <c r="H44" s="3">
        <v>712470</v>
      </c>
      <c r="I44" s="3">
        <v>309675</v>
      </c>
      <c r="J44" s="3">
        <v>93187</v>
      </c>
    </row>
    <row r="45" spans="1:10" x14ac:dyDescent="0.25">
      <c r="A45" s="1" t="s">
        <v>183</v>
      </c>
      <c r="B45" s="1" t="s">
        <v>123</v>
      </c>
      <c r="C45" s="2">
        <v>45292</v>
      </c>
      <c r="D45" s="2">
        <v>45657</v>
      </c>
      <c r="E45" s="2">
        <v>45292</v>
      </c>
      <c r="F45" s="2">
        <v>45657</v>
      </c>
      <c r="G45" s="3">
        <v>1389663</v>
      </c>
      <c r="H45" s="3">
        <v>874546</v>
      </c>
      <c r="I45" s="3">
        <v>515117</v>
      </c>
      <c r="J45" s="3">
        <v>355702</v>
      </c>
    </row>
    <row r="46" spans="1:10" ht="30" x14ac:dyDescent="0.25">
      <c r="A46" s="1" t="s">
        <v>182</v>
      </c>
      <c r="B46" s="1" t="s">
        <v>125</v>
      </c>
      <c r="C46" s="2">
        <v>45384</v>
      </c>
      <c r="D46" s="2">
        <v>45615</v>
      </c>
      <c r="E46" s="2">
        <v>45384</v>
      </c>
      <c r="F46" s="2">
        <v>45615</v>
      </c>
      <c r="G46" s="3">
        <v>1008920</v>
      </c>
      <c r="H46" s="3">
        <v>706000</v>
      </c>
      <c r="I46" s="3">
        <v>302920</v>
      </c>
      <c r="J46" s="3">
        <v>141894</v>
      </c>
    </row>
    <row r="47" spans="1:10" x14ac:dyDescent="0.25">
      <c r="A47" s="1" t="s">
        <v>75</v>
      </c>
      <c r="B47" s="1" t="s">
        <v>162</v>
      </c>
      <c r="C47" s="2">
        <v>45292</v>
      </c>
      <c r="D47" s="2">
        <v>45657</v>
      </c>
      <c r="E47" s="2">
        <v>45384</v>
      </c>
      <c r="F47" s="2">
        <v>45643</v>
      </c>
      <c r="G47" s="3">
        <v>591790</v>
      </c>
      <c r="H47" s="3">
        <v>495820</v>
      </c>
      <c r="I47" s="3">
        <v>95970</v>
      </c>
      <c r="J47" s="3">
        <v>45326</v>
      </c>
    </row>
    <row r="48" spans="1:10" x14ac:dyDescent="0.25">
      <c r="A48" s="1"/>
      <c r="B48" s="1"/>
      <c r="C48" s="2"/>
      <c r="D48" s="2"/>
      <c r="E48" s="2"/>
      <c r="F48" s="2"/>
      <c r="G48" s="3"/>
      <c r="H48" s="3"/>
      <c r="I48" s="3"/>
      <c r="J48" s="3"/>
    </row>
    <row r="49" spans="1:10" x14ac:dyDescent="0.25">
      <c r="A49" s="1"/>
      <c r="B49" s="1"/>
      <c r="C49" s="2"/>
      <c r="D49" s="2"/>
      <c r="E49" s="2"/>
      <c r="F49" s="2"/>
      <c r="G49" s="3"/>
      <c r="H49" s="3"/>
      <c r="I49" s="3"/>
      <c r="J49" s="3"/>
    </row>
    <row r="50" spans="1:10" ht="15.75" thickBot="1" x14ac:dyDescent="0.3">
      <c r="A50" s="1" t="s">
        <v>101</v>
      </c>
      <c r="B50" s="1" t="s">
        <v>101</v>
      </c>
      <c r="C50" s="1">
        <f>COUNT(Tabell1[Bingo fra])</f>
        <v>46</v>
      </c>
      <c r="D50" s="1" t="s">
        <v>184</v>
      </c>
      <c r="E50" s="1" t="s">
        <v>101</v>
      </c>
      <c r="F50" s="20" t="s">
        <v>185</v>
      </c>
      <c r="G50" s="6">
        <f>SUM(G2:G47)</f>
        <v>23112220</v>
      </c>
      <c r="H50" s="6">
        <f>SUM(H2:H47)</f>
        <v>15186040</v>
      </c>
      <c r="I50" s="6">
        <f>SUM(I2:I47)</f>
        <v>7926180</v>
      </c>
      <c r="J50" s="6">
        <f>SUM(J2:J47)</f>
        <v>5280762</v>
      </c>
    </row>
    <row r="51" spans="1:10" ht="15.75" thickTop="1" x14ac:dyDescent="0.25"/>
    <row r="52" spans="1:10" x14ac:dyDescent="0.25">
      <c r="E52" s="21" t="s">
        <v>186</v>
      </c>
      <c r="F52" s="21"/>
      <c r="G52" s="22">
        <v>2021615</v>
      </c>
      <c r="H52" s="22">
        <v>706627</v>
      </c>
      <c r="I52" s="22">
        <v>1314988</v>
      </c>
      <c r="J52" s="22">
        <v>774152</v>
      </c>
    </row>
    <row r="53" spans="1:10" ht="15.75" thickBot="1" x14ac:dyDescent="0.3">
      <c r="E53" s="23" t="s">
        <v>187</v>
      </c>
      <c r="F53" s="23"/>
      <c r="G53" s="24">
        <f>G50+G52</f>
        <v>25133835</v>
      </c>
      <c r="H53" s="24">
        <f t="shared" ref="H53:J53" si="0">H50+H52</f>
        <v>15892667</v>
      </c>
      <c r="I53" s="24">
        <f t="shared" si="0"/>
        <v>9241168</v>
      </c>
      <c r="J53" s="24">
        <f t="shared" si="0"/>
        <v>6054914</v>
      </c>
    </row>
    <row r="54" spans="1:10" ht="15.75" thickTop="1" x14ac:dyDescent="0.25"/>
  </sheetData>
  <sortState xmlns:xlrd2="http://schemas.microsoft.com/office/spreadsheetml/2017/richdata2" ref="A2:J49">
    <sortCondition ref="A2:A49"/>
  </sortState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D0EE-BA44-45EA-B72D-0CB078F33C30}">
  <dimension ref="A1:E92"/>
  <sheetViews>
    <sheetView workbookViewId="0">
      <pane ySplit="1" topLeftCell="A2" activePane="bottomLeft" state="frozen"/>
      <selection pane="bottomLeft" activeCell="B27" sqref="B27:E27"/>
    </sheetView>
  </sheetViews>
  <sheetFormatPr baseColWidth="10" defaultColWidth="8.85546875" defaultRowHeight="15" x14ac:dyDescent="0.25"/>
  <cols>
    <col min="1" max="1" width="11" bestFit="1" customWidth="1"/>
    <col min="2" max="2" width="43.140625" bestFit="1" customWidth="1"/>
    <col min="3" max="3" width="16.140625" bestFit="1" customWidth="1"/>
    <col min="4" max="4" width="32.42578125" bestFit="1" customWidth="1"/>
    <col min="5" max="5" width="10.42578125" bestFit="1" customWidth="1"/>
    <col min="8" max="8" width="19.28515625" bestFit="1" customWidth="1"/>
    <col min="9" max="9" width="40.5703125" bestFit="1" customWidth="1"/>
    <col min="10" max="10" width="19.5703125" bestFit="1" customWidth="1"/>
    <col min="11" max="11" width="19.5703125" customWidth="1"/>
  </cols>
  <sheetData>
    <row r="1" spans="1:5" x14ac:dyDescent="0.25">
      <c r="A1" s="5" t="s">
        <v>102</v>
      </c>
      <c r="B1" s="5" t="s">
        <v>103</v>
      </c>
      <c r="C1" s="5" t="s">
        <v>104</v>
      </c>
      <c r="D1" s="5" t="s">
        <v>136</v>
      </c>
      <c r="E1" s="5" t="s">
        <v>105</v>
      </c>
    </row>
    <row r="2" spans="1:5" x14ac:dyDescent="0.25">
      <c r="A2" s="1">
        <v>980651231</v>
      </c>
      <c r="B2" s="1" t="s">
        <v>6</v>
      </c>
      <c r="C2" s="1" t="s">
        <v>7</v>
      </c>
      <c r="D2" s="1" t="s">
        <v>126</v>
      </c>
      <c r="E2" s="3">
        <v>259092</v>
      </c>
    </row>
    <row r="3" spans="1:5" x14ac:dyDescent="0.25">
      <c r="A3" s="1">
        <v>983946429</v>
      </c>
      <c r="B3" s="1" t="s">
        <v>10</v>
      </c>
      <c r="C3" s="1" t="s">
        <v>11</v>
      </c>
      <c r="D3" s="1" t="s">
        <v>122</v>
      </c>
      <c r="E3" s="3">
        <v>224864</v>
      </c>
    </row>
    <row r="4" spans="1:5" x14ac:dyDescent="0.25">
      <c r="A4" s="1">
        <v>971513403</v>
      </c>
      <c r="B4" s="1" t="s">
        <v>4</v>
      </c>
      <c r="C4" s="1" t="s">
        <v>5</v>
      </c>
      <c r="D4" s="1" t="s">
        <v>127</v>
      </c>
      <c r="E4" s="3">
        <v>220002</v>
      </c>
    </row>
    <row r="5" spans="1:5" x14ac:dyDescent="0.25">
      <c r="A5" s="1">
        <v>982930677</v>
      </c>
      <c r="B5" s="1" t="s">
        <v>2</v>
      </c>
      <c r="C5" s="1" t="s">
        <v>3</v>
      </c>
      <c r="D5" s="1" t="s">
        <v>128</v>
      </c>
      <c r="E5" s="3">
        <v>216261</v>
      </c>
    </row>
    <row r="6" spans="1:5" x14ac:dyDescent="0.25">
      <c r="A6" s="1">
        <v>982559383</v>
      </c>
      <c r="B6" s="1" t="s">
        <v>16</v>
      </c>
      <c r="C6" s="1" t="s">
        <v>17</v>
      </c>
      <c r="D6" s="1" t="s">
        <v>120</v>
      </c>
      <c r="E6" s="3">
        <v>207105</v>
      </c>
    </row>
    <row r="7" spans="1:5" x14ac:dyDescent="0.25">
      <c r="A7" s="1">
        <v>981364147</v>
      </c>
      <c r="B7" s="1" t="s">
        <v>29</v>
      </c>
      <c r="C7" s="1" t="s">
        <v>30</v>
      </c>
      <c r="D7" s="1" t="s">
        <v>117</v>
      </c>
      <c r="E7" s="3">
        <v>179923</v>
      </c>
    </row>
    <row r="8" spans="1:5" x14ac:dyDescent="0.25">
      <c r="A8" s="1">
        <v>983915833</v>
      </c>
      <c r="B8" s="1" t="s">
        <v>36</v>
      </c>
      <c r="C8" s="1" t="s">
        <v>37</v>
      </c>
      <c r="D8" s="1" t="s">
        <v>111</v>
      </c>
      <c r="E8" s="3">
        <v>165700</v>
      </c>
    </row>
    <row r="9" spans="1:5" x14ac:dyDescent="0.25">
      <c r="A9" s="1">
        <v>991919503</v>
      </c>
      <c r="B9" s="1" t="s">
        <v>170</v>
      </c>
      <c r="C9" s="1" t="s">
        <v>98</v>
      </c>
      <c r="D9" s="1" t="s">
        <v>145</v>
      </c>
      <c r="E9" s="3">
        <v>157562</v>
      </c>
    </row>
    <row r="10" spans="1:5" x14ac:dyDescent="0.25">
      <c r="A10" s="1">
        <v>971575204</v>
      </c>
      <c r="B10" s="1" t="s">
        <v>12</v>
      </c>
      <c r="C10" s="1" t="s">
        <v>13</v>
      </c>
      <c r="D10" s="1" t="s">
        <v>144</v>
      </c>
      <c r="E10" s="3">
        <v>153459</v>
      </c>
    </row>
    <row r="11" spans="1:5" x14ac:dyDescent="0.25">
      <c r="A11" s="1">
        <v>870423632</v>
      </c>
      <c r="B11" s="1" t="s">
        <v>169</v>
      </c>
      <c r="C11" s="1" t="s">
        <v>174</v>
      </c>
      <c r="D11" s="1" t="s">
        <v>149</v>
      </c>
      <c r="E11" s="3">
        <v>145609</v>
      </c>
    </row>
    <row r="12" spans="1:5" x14ac:dyDescent="0.25">
      <c r="A12" s="1">
        <v>983414230</v>
      </c>
      <c r="B12" s="1" t="s">
        <v>38</v>
      </c>
      <c r="C12" s="1" t="s">
        <v>39</v>
      </c>
      <c r="D12" s="1" t="s">
        <v>115</v>
      </c>
      <c r="E12" s="3">
        <v>128510</v>
      </c>
    </row>
    <row r="13" spans="1:5" x14ac:dyDescent="0.25">
      <c r="A13" s="1">
        <v>913497236</v>
      </c>
      <c r="B13" s="1" t="s">
        <v>20</v>
      </c>
      <c r="C13" s="1" t="s">
        <v>21</v>
      </c>
      <c r="D13" s="1" t="s">
        <v>153</v>
      </c>
      <c r="E13" s="3">
        <v>119523</v>
      </c>
    </row>
    <row r="14" spans="1:5" x14ac:dyDescent="0.25">
      <c r="A14" s="1">
        <v>985039941</v>
      </c>
      <c r="B14" s="1" t="s">
        <v>33</v>
      </c>
      <c r="C14" s="1" t="s">
        <v>32</v>
      </c>
      <c r="D14" s="1" t="s">
        <v>129</v>
      </c>
      <c r="E14" s="3">
        <v>118469.66666666667</v>
      </c>
    </row>
    <row r="15" spans="1:5" x14ac:dyDescent="0.25">
      <c r="A15" s="1">
        <v>979429622</v>
      </c>
      <c r="B15" s="1" t="s">
        <v>34</v>
      </c>
      <c r="C15" s="1" t="s">
        <v>32</v>
      </c>
      <c r="D15" s="1" t="s">
        <v>129</v>
      </c>
      <c r="E15" s="3">
        <v>118469.66666666667</v>
      </c>
    </row>
    <row r="16" spans="1:5" x14ac:dyDescent="0.25">
      <c r="A16" s="1">
        <v>983804047</v>
      </c>
      <c r="B16" s="1" t="s">
        <v>31</v>
      </c>
      <c r="C16" s="1" t="s">
        <v>32</v>
      </c>
      <c r="D16" s="1" t="s">
        <v>129</v>
      </c>
      <c r="E16" s="3">
        <v>118469.66666666667</v>
      </c>
    </row>
    <row r="17" spans="1:5" x14ac:dyDescent="0.25">
      <c r="A17" s="1">
        <v>982163471</v>
      </c>
      <c r="B17" s="1" t="s">
        <v>26</v>
      </c>
      <c r="C17" s="1" t="s">
        <v>25</v>
      </c>
      <c r="D17" s="1" t="s">
        <v>158</v>
      </c>
      <c r="E17" s="3">
        <v>110612</v>
      </c>
    </row>
    <row r="18" spans="1:5" x14ac:dyDescent="0.25">
      <c r="A18" s="1">
        <v>971501626</v>
      </c>
      <c r="B18" s="1" t="s">
        <v>24</v>
      </c>
      <c r="C18" s="1" t="s">
        <v>25</v>
      </c>
      <c r="D18" s="1" t="s">
        <v>158</v>
      </c>
      <c r="E18" s="3">
        <v>110612</v>
      </c>
    </row>
    <row r="19" spans="1:5" x14ac:dyDescent="0.25">
      <c r="A19" s="1">
        <v>986034153</v>
      </c>
      <c r="B19" s="1" t="s">
        <v>94</v>
      </c>
      <c r="C19" s="1" t="s">
        <v>95</v>
      </c>
      <c r="D19" s="1" t="s">
        <v>106</v>
      </c>
      <c r="E19" s="3">
        <v>105029</v>
      </c>
    </row>
    <row r="20" spans="1:5" x14ac:dyDescent="0.25">
      <c r="A20" s="1">
        <v>975631931</v>
      </c>
      <c r="B20" s="1" t="s">
        <v>14</v>
      </c>
      <c r="C20" s="1" t="s">
        <v>15</v>
      </c>
      <c r="D20" s="1" t="s">
        <v>121</v>
      </c>
      <c r="E20" s="3">
        <v>103621</v>
      </c>
    </row>
    <row r="21" spans="1:5" x14ac:dyDescent="0.25">
      <c r="A21" s="1">
        <v>975530418</v>
      </c>
      <c r="B21" s="1" t="s">
        <v>18</v>
      </c>
      <c r="C21" s="1" t="s">
        <v>19</v>
      </c>
      <c r="D21" s="1" t="s">
        <v>159</v>
      </c>
      <c r="E21" s="3">
        <v>103084</v>
      </c>
    </row>
    <row r="22" spans="1:5" x14ac:dyDescent="0.25">
      <c r="A22" s="1">
        <v>961153824</v>
      </c>
      <c r="B22" s="1" t="s">
        <v>22</v>
      </c>
      <c r="C22" s="1" t="s">
        <v>23</v>
      </c>
      <c r="D22" s="1" t="s">
        <v>116</v>
      </c>
      <c r="E22" s="3">
        <v>88674</v>
      </c>
    </row>
    <row r="23" spans="1:5" x14ac:dyDescent="0.25">
      <c r="A23" s="1">
        <v>985743215</v>
      </c>
      <c r="B23" s="1" t="s">
        <v>0</v>
      </c>
      <c r="C23" s="1" t="s">
        <v>1</v>
      </c>
      <c r="D23" s="1" t="s">
        <v>155</v>
      </c>
      <c r="E23" s="3">
        <v>83750</v>
      </c>
    </row>
    <row r="24" spans="1:5" x14ac:dyDescent="0.25">
      <c r="A24" s="1">
        <v>885726852</v>
      </c>
      <c r="B24" s="1" t="s">
        <v>51</v>
      </c>
      <c r="C24" s="1" t="s">
        <v>52</v>
      </c>
      <c r="D24" s="1" t="s">
        <v>155</v>
      </c>
      <c r="E24" s="3">
        <v>83750</v>
      </c>
    </row>
    <row r="25" spans="1:5" x14ac:dyDescent="0.25">
      <c r="A25" s="1">
        <v>986457216</v>
      </c>
      <c r="B25" s="1" t="s">
        <v>53</v>
      </c>
      <c r="C25" s="1" t="s">
        <v>54</v>
      </c>
      <c r="D25" s="1" t="s">
        <v>155</v>
      </c>
      <c r="E25" s="3">
        <v>83750</v>
      </c>
    </row>
    <row r="26" spans="1:5" x14ac:dyDescent="0.25">
      <c r="A26" s="1">
        <v>984022441</v>
      </c>
      <c r="B26" s="1" t="s">
        <v>59</v>
      </c>
      <c r="C26" s="1" t="s">
        <v>60</v>
      </c>
      <c r="D26" s="1" t="s">
        <v>154</v>
      </c>
      <c r="E26" s="3">
        <v>80751</v>
      </c>
    </row>
    <row r="27" spans="1:5" x14ac:dyDescent="0.25">
      <c r="A27" s="1">
        <v>978692435</v>
      </c>
      <c r="B27" s="1" t="s">
        <v>35</v>
      </c>
      <c r="C27" s="1" t="s">
        <v>23</v>
      </c>
      <c r="D27" s="1" t="s">
        <v>116</v>
      </c>
      <c r="E27" s="3">
        <v>75860</v>
      </c>
    </row>
    <row r="28" spans="1:5" x14ac:dyDescent="0.25">
      <c r="A28" s="1">
        <v>971555130</v>
      </c>
      <c r="B28" s="1" t="s">
        <v>88</v>
      </c>
      <c r="C28" s="1" t="s">
        <v>86</v>
      </c>
      <c r="D28" s="1" t="s">
        <v>123</v>
      </c>
      <c r="E28" s="3">
        <v>71140.399999999994</v>
      </c>
    </row>
    <row r="29" spans="1:5" x14ac:dyDescent="0.25">
      <c r="A29" s="1">
        <v>980429105</v>
      </c>
      <c r="B29" s="1" t="s">
        <v>87</v>
      </c>
      <c r="C29" s="1" t="s">
        <v>86</v>
      </c>
      <c r="D29" s="1" t="s">
        <v>123</v>
      </c>
      <c r="E29" s="3">
        <v>71140.399999999994</v>
      </c>
    </row>
    <row r="30" spans="1:5" x14ac:dyDescent="0.25">
      <c r="A30" s="1">
        <v>871387672</v>
      </c>
      <c r="B30" s="1" t="s">
        <v>85</v>
      </c>
      <c r="C30" s="1" t="s">
        <v>175</v>
      </c>
      <c r="D30" s="1" t="s">
        <v>123</v>
      </c>
      <c r="E30" s="3">
        <v>71140.399999999994</v>
      </c>
    </row>
    <row r="31" spans="1:5" x14ac:dyDescent="0.25">
      <c r="A31" s="1">
        <v>927039672</v>
      </c>
      <c r="B31" s="1" t="s">
        <v>90</v>
      </c>
      <c r="C31" s="1" t="s">
        <v>86</v>
      </c>
      <c r="D31" s="1" t="s">
        <v>123</v>
      </c>
      <c r="E31" s="3">
        <v>71140.399999999994</v>
      </c>
    </row>
    <row r="32" spans="1:5" x14ac:dyDescent="0.25">
      <c r="A32" s="1">
        <v>983788793</v>
      </c>
      <c r="B32" s="1" t="s">
        <v>89</v>
      </c>
      <c r="C32" s="1" t="s">
        <v>86</v>
      </c>
      <c r="D32" s="1" t="s">
        <v>123</v>
      </c>
      <c r="E32" s="3">
        <v>71140.399999999994</v>
      </c>
    </row>
    <row r="33" spans="1:5" x14ac:dyDescent="0.25">
      <c r="A33" s="1">
        <v>971335696</v>
      </c>
      <c r="B33" s="1" t="s">
        <v>61</v>
      </c>
      <c r="C33" s="1" t="s">
        <v>62</v>
      </c>
      <c r="D33" s="1" t="s">
        <v>151</v>
      </c>
      <c r="E33" s="3">
        <v>68565</v>
      </c>
    </row>
    <row r="34" spans="1:5" x14ac:dyDescent="0.25">
      <c r="A34" s="1">
        <v>985536910</v>
      </c>
      <c r="B34" s="1" t="s">
        <v>42</v>
      </c>
      <c r="C34" s="1" t="s">
        <v>43</v>
      </c>
      <c r="D34" s="1" t="s">
        <v>114</v>
      </c>
      <c r="E34" s="3">
        <v>65744</v>
      </c>
    </row>
    <row r="35" spans="1:5" x14ac:dyDescent="0.25">
      <c r="A35" s="1">
        <v>993396702</v>
      </c>
      <c r="B35" s="1" t="s">
        <v>77</v>
      </c>
      <c r="C35" s="1" t="s">
        <v>47</v>
      </c>
      <c r="D35" s="1" t="s">
        <v>109</v>
      </c>
      <c r="E35" s="3">
        <v>58650</v>
      </c>
    </row>
    <row r="36" spans="1:5" x14ac:dyDescent="0.25">
      <c r="A36" s="1">
        <v>987959940</v>
      </c>
      <c r="B36" s="1" t="s">
        <v>65</v>
      </c>
      <c r="C36" s="1" t="s">
        <v>66</v>
      </c>
      <c r="D36" s="1" t="s">
        <v>110</v>
      </c>
      <c r="E36" s="3">
        <v>58400</v>
      </c>
    </row>
    <row r="37" spans="1:5" x14ac:dyDescent="0.25">
      <c r="A37" s="1">
        <v>995378442</v>
      </c>
      <c r="B37" s="1" t="s">
        <v>55</v>
      </c>
      <c r="C37" s="1" t="s">
        <v>56</v>
      </c>
      <c r="D37" s="1" t="s">
        <v>112</v>
      </c>
      <c r="E37" s="3">
        <v>58350</v>
      </c>
    </row>
    <row r="38" spans="1:5" x14ac:dyDescent="0.25">
      <c r="A38" s="1">
        <v>875740202</v>
      </c>
      <c r="B38" s="1" t="s">
        <v>46</v>
      </c>
      <c r="C38" s="1" t="s">
        <v>47</v>
      </c>
      <c r="D38" s="1" t="s">
        <v>161</v>
      </c>
      <c r="E38" s="3">
        <v>58189</v>
      </c>
    </row>
    <row r="39" spans="1:5" x14ac:dyDescent="0.25">
      <c r="A39" s="1">
        <v>984240023</v>
      </c>
      <c r="B39" s="1" t="s">
        <v>57</v>
      </c>
      <c r="C39" s="1" t="s">
        <v>58</v>
      </c>
      <c r="D39" s="1" t="s">
        <v>160</v>
      </c>
      <c r="E39" s="3">
        <v>55683</v>
      </c>
    </row>
    <row r="40" spans="1:5" x14ac:dyDescent="0.25">
      <c r="A40" s="1">
        <v>986531165</v>
      </c>
      <c r="B40" s="1" t="s">
        <v>96</v>
      </c>
      <c r="C40" s="1" t="s">
        <v>97</v>
      </c>
      <c r="D40" s="1" t="s">
        <v>152</v>
      </c>
      <c r="E40" s="3">
        <v>55276</v>
      </c>
    </row>
    <row r="41" spans="1:5" x14ac:dyDescent="0.25">
      <c r="A41" s="1">
        <v>999314503</v>
      </c>
      <c r="B41" s="1" t="s">
        <v>91</v>
      </c>
      <c r="C41" s="1" t="s">
        <v>92</v>
      </c>
      <c r="D41" s="1" t="s">
        <v>107</v>
      </c>
      <c r="E41" s="3">
        <v>53970</v>
      </c>
    </row>
    <row r="42" spans="1:5" x14ac:dyDescent="0.25">
      <c r="A42" s="1">
        <v>987827645</v>
      </c>
      <c r="B42" s="1" t="s">
        <v>40</v>
      </c>
      <c r="C42" s="1" t="s">
        <v>41</v>
      </c>
      <c r="D42" s="1" t="s">
        <v>142</v>
      </c>
      <c r="E42" s="3">
        <v>53380</v>
      </c>
    </row>
    <row r="43" spans="1:5" x14ac:dyDescent="0.25">
      <c r="A43" s="1">
        <v>884197872</v>
      </c>
      <c r="B43" s="1" t="s">
        <v>44</v>
      </c>
      <c r="C43" s="1" t="s">
        <v>45</v>
      </c>
      <c r="D43" s="1" t="s">
        <v>113</v>
      </c>
      <c r="E43" s="3">
        <v>51955</v>
      </c>
    </row>
    <row r="44" spans="1:5" x14ac:dyDescent="0.25">
      <c r="A44" s="1">
        <v>870179782</v>
      </c>
      <c r="B44" s="1" t="s">
        <v>78</v>
      </c>
      <c r="C44" s="1" t="s">
        <v>64</v>
      </c>
      <c r="D44" s="1" t="s">
        <v>108</v>
      </c>
      <c r="E44" s="3">
        <v>46395</v>
      </c>
    </row>
    <row r="45" spans="1:5" x14ac:dyDescent="0.25">
      <c r="A45" s="1">
        <v>975536777</v>
      </c>
      <c r="B45" s="1" t="s">
        <v>93</v>
      </c>
      <c r="C45" s="1" t="s">
        <v>64</v>
      </c>
      <c r="D45" s="1" t="s">
        <v>108</v>
      </c>
      <c r="E45" s="3">
        <v>46395</v>
      </c>
    </row>
    <row r="46" spans="1:5" x14ac:dyDescent="0.25">
      <c r="A46" s="1">
        <v>975680770</v>
      </c>
      <c r="B46" s="1" t="s">
        <v>63</v>
      </c>
      <c r="C46" s="1" t="s">
        <v>64</v>
      </c>
      <c r="D46" s="1" t="s">
        <v>108</v>
      </c>
      <c r="E46" s="3">
        <v>46395</v>
      </c>
    </row>
    <row r="47" spans="1:5" x14ac:dyDescent="0.25">
      <c r="A47" s="1">
        <v>983903533</v>
      </c>
      <c r="B47" s="1" t="s">
        <v>73</v>
      </c>
      <c r="C47" s="1" t="s">
        <v>74</v>
      </c>
      <c r="D47" s="1" t="s">
        <v>108</v>
      </c>
      <c r="E47" s="3">
        <v>46395</v>
      </c>
    </row>
    <row r="48" spans="1:5" x14ac:dyDescent="0.25">
      <c r="A48" s="1">
        <v>984070357</v>
      </c>
      <c r="B48" s="1" t="s">
        <v>75</v>
      </c>
      <c r="C48" s="1" t="s">
        <v>76</v>
      </c>
      <c r="D48" s="1" t="s">
        <v>162</v>
      </c>
      <c r="E48" s="3">
        <v>45326</v>
      </c>
    </row>
    <row r="49" spans="1:5" x14ac:dyDescent="0.25">
      <c r="A49" s="1">
        <v>981484533</v>
      </c>
      <c r="B49" s="1" t="s">
        <v>168</v>
      </c>
      <c r="C49" s="1" t="s">
        <v>177</v>
      </c>
      <c r="D49" s="1" t="s">
        <v>156</v>
      </c>
      <c r="E49" s="3">
        <v>44600</v>
      </c>
    </row>
    <row r="50" spans="1:5" x14ac:dyDescent="0.25">
      <c r="A50" s="1">
        <v>980439313</v>
      </c>
      <c r="B50" s="1" t="s">
        <v>48</v>
      </c>
      <c r="C50" s="1" t="s">
        <v>49</v>
      </c>
      <c r="D50" s="1" t="s">
        <v>147</v>
      </c>
      <c r="E50" s="3">
        <v>41966</v>
      </c>
    </row>
    <row r="51" spans="1:5" x14ac:dyDescent="0.25">
      <c r="A51" s="1">
        <v>985213720</v>
      </c>
      <c r="B51" s="1" t="s">
        <v>50</v>
      </c>
      <c r="C51" s="1" t="s">
        <v>49</v>
      </c>
      <c r="D51" s="1" t="s">
        <v>147</v>
      </c>
      <c r="E51" s="3">
        <v>41966</v>
      </c>
    </row>
    <row r="52" spans="1:5" x14ac:dyDescent="0.25">
      <c r="A52" s="1">
        <v>930542725</v>
      </c>
      <c r="B52" s="1" t="s">
        <v>163</v>
      </c>
      <c r="C52" s="1" t="s">
        <v>49</v>
      </c>
      <c r="D52" s="1" t="s">
        <v>147</v>
      </c>
      <c r="E52" s="3">
        <v>41966</v>
      </c>
    </row>
    <row r="53" spans="1:5" x14ac:dyDescent="0.25">
      <c r="A53" s="1">
        <v>971343214</v>
      </c>
      <c r="B53" s="1" t="s">
        <v>8</v>
      </c>
      <c r="C53" s="1" t="s">
        <v>9</v>
      </c>
      <c r="D53" s="1" t="s">
        <v>124</v>
      </c>
      <c r="E53" s="3">
        <v>35775</v>
      </c>
    </row>
    <row r="54" spans="1:5" x14ac:dyDescent="0.25">
      <c r="A54" s="1">
        <v>975616800</v>
      </c>
      <c r="B54" s="1" t="s">
        <v>69</v>
      </c>
      <c r="C54" s="1" t="s">
        <v>68</v>
      </c>
      <c r="D54" s="1" t="s">
        <v>125</v>
      </c>
      <c r="E54" s="3">
        <v>35473.5</v>
      </c>
    </row>
    <row r="55" spans="1:5" x14ac:dyDescent="0.25">
      <c r="A55" s="1">
        <v>984253125</v>
      </c>
      <c r="B55" s="1" t="s">
        <v>67</v>
      </c>
      <c r="C55" s="1" t="s">
        <v>68</v>
      </c>
      <c r="D55" s="1" t="s">
        <v>125</v>
      </c>
      <c r="E55" s="3">
        <v>35473.5</v>
      </c>
    </row>
    <row r="56" spans="1:5" x14ac:dyDescent="0.25">
      <c r="A56" s="1">
        <v>993774278</v>
      </c>
      <c r="B56" s="1" t="s">
        <v>72</v>
      </c>
      <c r="C56" s="1" t="s">
        <v>68</v>
      </c>
      <c r="D56" s="1" t="s">
        <v>125</v>
      </c>
      <c r="E56" s="3">
        <v>35473.5</v>
      </c>
    </row>
    <row r="57" spans="1:5" x14ac:dyDescent="0.25">
      <c r="A57" s="1">
        <v>980233227</v>
      </c>
      <c r="B57" s="1" t="s">
        <v>71</v>
      </c>
      <c r="C57" s="1" t="s">
        <v>70</v>
      </c>
      <c r="D57" s="1" t="s">
        <v>125</v>
      </c>
      <c r="E57" s="3">
        <v>35473.5</v>
      </c>
    </row>
    <row r="58" spans="1:5" x14ac:dyDescent="0.25">
      <c r="A58" s="1">
        <v>984068794</v>
      </c>
      <c r="B58" s="1" t="s">
        <v>79</v>
      </c>
      <c r="C58" s="1" t="s">
        <v>80</v>
      </c>
      <c r="D58" s="1" t="s">
        <v>119</v>
      </c>
      <c r="E58" s="3">
        <v>31062.333333333332</v>
      </c>
    </row>
    <row r="59" spans="1:5" x14ac:dyDescent="0.25">
      <c r="A59" s="1">
        <v>984068816</v>
      </c>
      <c r="B59" s="1" t="s">
        <v>82</v>
      </c>
      <c r="C59" s="1" t="s">
        <v>80</v>
      </c>
      <c r="D59" s="1" t="s">
        <v>119</v>
      </c>
      <c r="E59" s="3">
        <v>31062.333333333332</v>
      </c>
    </row>
    <row r="60" spans="1:5" x14ac:dyDescent="0.25">
      <c r="A60" s="1">
        <v>985129347</v>
      </c>
      <c r="B60" s="1" t="s">
        <v>81</v>
      </c>
      <c r="C60" s="1" t="s">
        <v>80</v>
      </c>
      <c r="D60" s="1" t="s">
        <v>119</v>
      </c>
      <c r="E60" s="3">
        <v>31062.333333333332</v>
      </c>
    </row>
    <row r="61" spans="1:5" x14ac:dyDescent="0.25">
      <c r="A61" s="1">
        <v>884008522</v>
      </c>
      <c r="B61" s="1" t="s">
        <v>27</v>
      </c>
      <c r="C61" s="1" t="s">
        <v>28</v>
      </c>
      <c r="D61" s="1" t="s">
        <v>118</v>
      </c>
      <c r="E61" s="3">
        <v>26791</v>
      </c>
    </row>
    <row r="62" spans="1:5" x14ac:dyDescent="0.25">
      <c r="A62" s="1">
        <v>971380276</v>
      </c>
      <c r="B62" s="1" t="s">
        <v>164</v>
      </c>
      <c r="C62" s="1" t="s">
        <v>173</v>
      </c>
      <c r="D62" s="1" t="s">
        <v>150</v>
      </c>
      <c r="E62" s="3">
        <v>16839</v>
      </c>
    </row>
    <row r="63" spans="1:5" x14ac:dyDescent="0.25">
      <c r="A63" s="1">
        <v>993859583</v>
      </c>
      <c r="B63" s="1" t="s">
        <v>165</v>
      </c>
      <c r="C63" s="1" t="s">
        <v>173</v>
      </c>
      <c r="D63" s="1" t="s">
        <v>150</v>
      </c>
      <c r="E63" s="3">
        <v>16839</v>
      </c>
    </row>
    <row r="64" spans="1:5" x14ac:dyDescent="0.25">
      <c r="A64" s="1">
        <v>954160289</v>
      </c>
      <c r="B64" s="1" t="s">
        <v>83</v>
      </c>
      <c r="C64" s="1" t="s">
        <v>84</v>
      </c>
      <c r="D64" s="1" t="s">
        <v>157</v>
      </c>
      <c r="E64" s="3">
        <v>13858</v>
      </c>
    </row>
    <row r="65" spans="1:5" x14ac:dyDescent="0.25">
      <c r="A65" s="1">
        <v>971404485</v>
      </c>
      <c r="B65" s="1" t="s">
        <v>99</v>
      </c>
      <c r="C65" s="1" t="s">
        <v>100</v>
      </c>
      <c r="D65" s="1" t="s">
        <v>148</v>
      </c>
      <c r="E65" s="3">
        <v>1191</v>
      </c>
    </row>
    <row r="66" spans="1:5" x14ac:dyDescent="0.25">
      <c r="A66" s="1">
        <v>971023724</v>
      </c>
      <c r="B66" s="1" t="s">
        <v>167</v>
      </c>
      <c r="C66" s="1" t="s">
        <v>176</v>
      </c>
      <c r="D66" s="1" t="s">
        <v>143</v>
      </c>
      <c r="E66" s="3">
        <v>0</v>
      </c>
    </row>
    <row r="67" spans="1:5" x14ac:dyDescent="0.25">
      <c r="A67" s="1">
        <v>983996728</v>
      </c>
      <c r="B67" s="1" t="s">
        <v>166</v>
      </c>
      <c r="C67" s="1" t="s">
        <v>172</v>
      </c>
      <c r="D67" s="1" t="s">
        <v>146</v>
      </c>
      <c r="E67" s="3">
        <v>0</v>
      </c>
    </row>
    <row r="69" spans="1:5" ht="15.75" thickBot="1" x14ac:dyDescent="0.3">
      <c r="E69" s="6">
        <f>SUM(E2:E67)</f>
        <v>5304153.9999999981</v>
      </c>
    </row>
    <row r="70" spans="1:5" ht="15.75" thickTop="1" x14ac:dyDescent="0.25"/>
    <row r="85" spans="1:5" x14ac:dyDescent="0.25">
      <c r="E85" s="3"/>
    </row>
    <row r="86" spans="1:5" x14ac:dyDescent="0.25">
      <c r="A86" s="1"/>
      <c r="B86" s="1"/>
      <c r="C86" s="1"/>
      <c r="D86" s="1"/>
      <c r="E86" s="3"/>
    </row>
    <row r="87" spans="1:5" x14ac:dyDescent="0.25">
      <c r="A87" s="1"/>
      <c r="B87" s="1"/>
      <c r="C87" s="1"/>
      <c r="D87" s="1"/>
      <c r="E87" s="4"/>
    </row>
    <row r="89" spans="1:5" x14ac:dyDescent="0.25">
      <c r="A89" s="1"/>
      <c r="B89" s="1" t="s">
        <v>101</v>
      </c>
      <c r="C89" s="1" t="s">
        <v>101</v>
      </c>
      <c r="D89" s="1" t="s">
        <v>101</v>
      </c>
    </row>
    <row r="90" spans="1:5" x14ac:dyDescent="0.25">
      <c r="E90" s="4"/>
    </row>
    <row r="92" spans="1:5" x14ac:dyDescent="0.25">
      <c r="E9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3B96-9114-4800-82F0-6D9A49977C11}">
  <dimension ref="A1:O67"/>
  <sheetViews>
    <sheetView workbookViewId="0">
      <selection activeCell="K2" sqref="K2:K47"/>
    </sheetView>
  </sheetViews>
  <sheetFormatPr baseColWidth="10" defaultRowHeight="15" x14ac:dyDescent="0.25"/>
  <cols>
    <col min="1" max="1" width="25.85546875" bestFit="1" customWidth="1"/>
    <col min="2" max="5" width="15" bestFit="1" customWidth="1"/>
    <col min="6" max="6" width="17.28515625" bestFit="1" customWidth="1"/>
    <col min="7" max="7" width="16.28515625" bestFit="1" customWidth="1"/>
    <col min="8" max="8" width="16.85546875" bestFit="1" customWidth="1"/>
    <col min="9" max="9" width="18" bestFit="1" customWidth="1"/>
    <col min="10" max="10" width="18.42578125" bestFit="1" customWidth="1"/>
    <col min="11" max="12" width="18.42578125" customWidth="1"/>
    <col min="13" max="13" width="17.28515625" bestFit="1" customWidth="1"/>
    <col min="14" max="14" width="17.85546875" bestFit="1" customWidth="1"/>
    <col min="15" max="15" width="19.140625" bestFit="1" customWidth="1"/>
    <col min="16" max="16" width="33.140625" bestFit="1" customWidth="1"/>
  </cols>
  <sheetData>
    <row r="1" spans="1:15" x14ac:dyDescent="0.25">
      <c r="A1" t="s">
        <v>136</v>
      </c>
      <c r="B1" t="s">
        <v>134</v>
      </c>
      <c r="C1" t="s">
        <v>133</v>
      </c>
      <c r="D1" t="s">
        <v>132</v>
      </c>
      <c r="E1" t="s">
        <v>131</v>
      </c>
      <c r="F1" t="s">
        <v>139</v>
      </c>
      <c r="G1" t="s">
        <v>140</v>
      </c>
      <c r="H1" t="s">
        <v>130</v>
      </c>
      <c r="I1" t="s">
        <v>141</v>
      </c>
      <c r="J1" t="s">
        <v>178</v>
      </c>
      <c r="K1" t="s">
        <v>179</v>
      </c>
      <c r="M1" s="10" t="s">
        <v>171</v>
      </c>
      <c r="N1" s="11" t="s">
        <v>136</v>
      </c>
    </row>
    <row r="2" spans="1:15" x14ac:dyDescent="0.25">
      <c r="A2" t="s">
        <v>142</v>
      </c>
      <c r="B2" s="8">
        <v>45323</v>
      </c>
      <c r="C2" s="8">
        <v>45626</v>
      </c>
      <c r="D2" s="8">
        <v>45323</v>
      </c>
      <c r="E2" s="8">
        <v>45626</v>
      </c>
      <c r="F2" s="9">
        <v>480130</v>
      </c>
      <c r="G2" s="9">
        <v>410965</v>
      </c>
      <c r="H2" s="9">
        <v>69165</v>
      </c>
      <c r="I2" s="9">
        <v>53380</v>
      </c>
      <c r="J2" s="9" t="e">
        <f>_xlfn.XLOOKUP(Bingo_utan_medhjelpar_2024_data4[[#This Row],[Lokale]],#REF!,#REF!)</f>
        <v>#REF!</v>
      </c>
      <c r="K2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" s="12" t="s">
        <v>40</v>
      </c>
      <c r="N2" s="13" t="s">
        <v>142</v>
      </c>
      <c r="O2" s="17">
        <v>1</v>
      </c>
    </row>
    <row r="3" spans="1:15" x14ac:dyDescent="0.25">
      <c r="A3" t="s">
        <v>143</v>
      </c>
      <c r="B3" s="8">
        <v>45462</v>
      </c>
      <c r="C3" s="8">
        <v>45657</v>
      </c>
      <c r="D3" s="8">
        <v>45462</v>
      </c>
      <c r="E3" s="8">
        <v>45657</v>
      </c>
      <c r="F3" s="9">
        <v>11995</v>
      </c>
      <c r="G3" s="9">
        <v>11000</v>
      </c>
      <c r="H3" s="9">
        <v>995</v>
      </c>
      <c r="I3" s="9">
        <v>0</v>
      </c>
      <c r="J3" s="9" t="e">
        <f>_xlfn.XLOOKUP(Bingo_utan_medhjelpar_2024_data4[[#This Row],[Lokale]],#REF!,#REF!)</f>
        <v>#REF!</v>
      </c>
      <c r="K3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" s="14" t="s">
        <v>167</v>
      </c>
      <c r="N3" s="15" t="s">
        <v>143</v>
      </c>
      <c r="O3" s="16">
        <v>1</v>
      </c>
    </row>
    <row r="4" spans="1:15" x14ac:dyDescent="0.25">
      <c r="A4" t="s">
        <v>144</v>
      </c>
      <c r="B4" s="8">
        <v>45292</v>
      </c>
      <c r="C4" s="8">
        <v>45657</v>
      </c>
      <c r="D4" s="8">
        <v>45292</v>
      </c>
      <c r="E4" s="8">
        <v>45657</v>
      </c>
      <c r="F4" s="9">
        <v>510459</v>
      </c>
      <c r="G4" s="9">
        <v>357000</v>
      </c>
      <c r="H4" s="9">
        <v>153459</v>
      </c>
      <c r="I4" s="9">
        <v>153459</v>
      </c>
      <c r="J4" s="9" t="e">
        <f>_xlfn.XLOOKUP(Bingo_utan_medhjelpar_2024_data4[[#This Row],[Lokale]],#REF!,#REF!)</f>
        <v>#REF!</v>
      </c>
      <c r="K4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" s="12" t="s">
        <v>12</v>
      </c>
      <c r="N4" s="13" t="s">
        <v>144</v>
      </c>
      <c r="O4" s="17">
        <v>1</v>
      </c>
    </row>
    <row r="5" spans="1:15" x14ac:dyDescent="0.25">
      <c r="A5" t="s">
        <v>116</v>
      </c>
      <c r="B5" s="8">
        <v>45292</v>
      </c>
      <c r="C5" s="8">
        <v>45657</v>
      </c>
      <c r="D5" s="8">
        <v>45292</v>
      </c>
      <c r="E5" s="8">
        <v>45657</v>
      </c>
      <c r="F5" s="9">
        <v>403330</v>
      </c>
      <c r="G5" s="9">
        <v>262075</v>
      </c>
      <c r="H5" s="9">
        <v>141255</v>
      </c>
      <c r="I5" s="9">
        <v>75860</v>
      </c>
      <c r="J5" s="9" t="e">
        <f>_xlfn.XLOOKUP(Bingo_utan_medhjelpar_2024_data4[[#This Row],[Lokale]],#REF!,#REF!)</f>
        <v>#REF!</v>
      </c>
      <c r="K5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5" s="14" t="s">
        <v>35</v>
      </c>
      <c r="N5" s="15" t="s">
        <v>116</v>
      </c>
      <c r="O5" s="16">
        <v>1</v>
      </c>
    </row>
    <row r="6" spans="1:15" x14ac:dyDescent="0.25">
      <c r="A6" t="s">
        <v>116</v>
      </c>
      <c r="B6" s="8">
        <v>45323</v>
      </c>
      <c r="C6" s="8">
        <v>45657</v>
      </c>
      <c r="D6" s="8">
        <v>45323</v>
      </c>
      <c r="E6" s="8">
        <v>45657</v>
      </c>
      <c r="F6" s="9">
        <v>400700</v>
      </c>
      <c r="G6" s="9">
        <v>250370</v>
      </c>
      <c r="H6" s="9">
        <v>150330</v>
      </c>
      <c r="I6" s="9">
        <v>88674</v>
      </c>
      <c r="J6" s="9" t="e">
        <f>_xlfn.XLOOKUP(Bingo_utan_medhjelpar_2024_data4[[#This Row],[Lokale]],#REF!,#REF!)</f>
        <v>#REF!</v>
      </c>
      <c r="K6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6" s="12" t="s">
        <v>22</v>
      </c>
      <c r="N6" s="13" t="s">
        <v>116</v>
      </c>
      <c r="O6" s="17">
        <v>1</v>
      </c>
    </row>
    <row r="7" spans="1:15" x14ac:dyDescent="0.25">
      <c r="A7" t="s">
        <v>145</v>
      </c>
      <c r="B7" s="8">
        <v>45308</v>
      </c>
      <c r="C7" s="8">
        <v>45657</v>
      </c>
      <c r="D7" s="8">
        <v>45292</v>
      </c>
      <c r="E7" s="8">
        <v>45657</v>
      </c>
      <c r="F7" s="9">
        <v>172562</v>
      </c>
      <c r="G7" s="9">
        <v>15000</v>
      </c>
      <c r="H7" s="9">
        <v>157562</v>
      </c>
      <c r="I7" s="9">
        <v>157562</v>
      </c>
      <c r="J7" s="9" t="e">
        <f>_xlfn.XLOOKUP(Bingo_utan_medhjelpar_2024_data4[[#This Row],[Lokale]],#REF!,#REF!)</f>
        <v>#REF!</v>
      </c>
      <c r="K7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7" s="14" t="s">
        <v>170</v>
      </c>
      <c r="N7" s="15" t="s">
        <v>145</v>
      </c>
      <c r="O7" s="16">
        <v>1</v>
      </c>
    </row>
    <row r="8" spans="1:15" x14ac:dyDescent="0.25">
      <c r="A8" t="s">
        <v>146</v>
      </c>
      <c r="B8" s="8">
        <v>45292</v>
      </c>
      <c r="C8" s="8">
        <v>45443</v>
      </c>
      <c r="D8" s="8">
        <v>45292</v>
      </c>
      <c r="E8" s="8">
        <v>45657</v>
      </c>
      <c r="F8" s="9">
        <v>197180</v>
      </c>
      <c r="G8" s="9">
        <v>177000</v>
      </c>
      <c r="H8" s="9">
        <v>20180</v>
      </c>
      <c r="I8" s="9">
        <v>-23392</v>
      </c>
      <c r="J8" s="9" t="e">
        <f>_xlfn.XLOOKUP(Bingo_utan_medhjelpar_2024_data4[[#This Row],[Lokale]],#REF!,#REF!)</f>
        <v>#REF!</v>
      </c>
      <c r="K8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8" s="12" t="s">
        <v>166</v>
      </c>
      <c r="N8" s="13" t="s">
        <v>146</v>
      </c>
      <c r="O8" s="17">
        <v>1</v>
      </c>
    </row>
    <row r="9" spans="1:15" x14ac:dyDescent="0.25">
      <c r="A9" t="s">
        <v>147</v>
      </c>
      <c r="B9" s="8">
        <v>45292</v>
      </c>
      <c r="C9" s="8">
        <v>45657</v>
      </c>
      <c r="D9" s="8">
        <v>45292</v>
      </c>
      <c r="E9" s="8">
        <v>45657</v>
      </c>
      <c r="F9" s="9">
        <v>996380</v>
      </c>
      <c r="G9" s="9">
        <v>751700</v>
      </c>
      <c r="H9" s="9">
        <v>244680</v>
      </c>
      <c r="I9" s="9">
        <v>125898</v>
      </c>
      <c r="J9" s="9" t="e">
        <f>_xlfn.XLOOKUP(Bingo_utan_medhjelpar_2024_data4[[#This Row],[Lokale]],#REF!,#REF!)</f>
        <v>#REF!</v>
      </c>
      <c r="K9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9" s="14" t="s">
        <v>163</v>
      </c>
      <c r="N9" s="15" t="s">
        <v>147</v>
      </c>
      <c r="O9" s="16">
        <v>3</v>
      </c>
    </row>
    <row r="10" spans="1:15" x14ac:dyDescent="0.25">
      <c r="A10" t="s">
        <v>114</v>
      </c>
      <c r="B10" s="8">
        <v>45363</v>
      </c>
      <c r="C10" s="8">
        <v>45657</v>
      </c>
      <c r="D10" s="8">
        <v>45363</v>
      </c>
      <c r="E10" s="8">
        <v>45657</v>
      </c>
      <c r="F10" s="9">
        <v>252240</v>
      </c>
      <c r="G10" s="9">
        <v>164000</v>
      </c>
      <c r="H10" s="9">
        <v>88240</v>
      </c>
      <c r="I10" s="9">
        <v>65744</v>
      </c>
      <c r="J10" s="9" t="e">
        <f>_xlfn.XLOOKUP(Bingo_utan_medhjelpar_2024_data4[[#This Row],[Lokale]],#REF!,#REF!)</f>
        <v>#REF!</v>
      </c>
      <c r="K10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0" s="12" t="s">
        <v>48</v>
      </c>
      <c r="N10" s="13" t="s">
        <v>147</v>
      </c>
      <c r="O10" s="17">
        <v>3</v>
      </c>
    </row>
    <row r="11" spans="1:15" x14ac:dyDescent="0.25">
      <c r="A11" t="s">
        <v>148</v>
      </c>
      <c r="B11" s="8">
        <v>45426</v>
      </c>
      <c r="C11" s="8">
        <v>45657</v>
      </c>
      <c r="D11" s="8">
        <v>45426</v>
      </c>
      <c r="E11" s="8">
        <v>45657</v>
      </c>
      <c r="F11" s="9">
        <v>21595</v>
      </c>
      <c r="G11" s="9">
        <v>17000</v>
      </c>
      <c r="H11" s="9">
        <v>4595</v>
      </c>
      <c r="I11" s="9">
        <v>1191</v>
      </c>
      <c r="J11" s="9" t="e">
        <f>_xlfn.XLOOKUP(Bingo_utan_medhjelpar_2024_data4[[#This Row],[Lokale]],#REF!,#REF!)</f>
        <v>#REF!</v>
      </c>
      <c r="K11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1" s="14" t="s">
        <v>50</v>
      </c>
      <c r="N11" s="15" t="s">
        <v>147</v>
      </c>
      <c r="O11" s="16">
        <v>3</v>
      </c>
    </row>
    <row r="12" spans="1:15" x14ac:dyDescent="0.25">
      <c r="A12" t="s">
        <v>115</v>
      </c>
      <c r="B12" s="8">
        <v>45292</v>
      </c>
      <c r="C12" s="8">
        <v>45657</v>
      </c>
      <c r="D12" s="8">
        <v>45316</v>
      </c>
      <c r="E12" s="8">
        <v>45645</v>
      </c>
      <c r="F12" s="9">
        <v>347790</v>
      </c>
      <c r="G12" s="9">
        <v>219280</v>
      </c>
      <c r="H12" s="9">
        <v>128510</v>
      </c>
      <c r="I12" s="9">
        <v>128510</v>
      </c>
      <c r="J12" s="9" t="e">
        <f>_xlfn.XLOOKUP(Bingo_utan_medhjelpar_2024_data4[[#This Row],[Lokale]],#REF!,#REF!)</f>
        <v>#REF!</v>
      </c>
      <c r="K12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2" s="12" t="s">
        <v>42</v>
      </c>
      <c r="N12" s="13" t="s">
        <v>114</v>
      </c>
      <c r="O12" s="17">
        <v>1</v>
      </c>
    </row>
    <row r="13" spans="1:15" x14ac:dyDescent="0.25">
      <c r="A13" t="s">
        <v>149</v>
      </c>
      <c r="B13" s="8">
        <v>45323</v>
      </c>
      <c r="C13" s="8">
        <v>45443</v>
      </c>
      <c r="D13" s="8">
        <v>45292</v>
      </c>
      <c r="E13" s="8">
        <v>45657</v>
      </c>
      <c r="F13" s="9">
        <v>377023</v>
      </c>
      <c r="G13" s="9">
        <v>213684</v>
      </c>
      <c r="H13" s="9">
        <v>163339</v>
      </c>
      <c r="I13" s="9">
        <v>145609</v>
      </c>
      <c r="J13" s="9" t="e">
        <f>_xlfn.XLOOKUP(Bingo_utan_medhjelpar_2024_data4[[#This Row],[Lokale]],#REF!,#REF!)</f>
        <v>#REF!</v>
      </c>
      <c r="K13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3" s="14" t="s">
        <v>99</v>
      </c>
      <c r="N13" s="15" t="s">
        <v>148</v>
      </c>
      <c r="O13" s="16">
        <v>1</v>
      </c>
    </row>
    <row r="14" spans="1:15" x14ac:dyDescent="0.25">
      <c r="A14" t="s">
        <v>113</v>
      </c>
      <c r="B14" s="8">
        <v>45413</v>
      </c>
      <c r="C14" s="8">
        <v>45535</v>
      </c>
      <c r="D14" s="8">
        <v>45413</v>
      </c>
      <c r="E14" s="8">
        <v>45535</v>
      </c>
      <c r="F14" s="9">
        <v>327720</v>
      </c>
      <c r="G14" s="9">
        <v>246455</v>
      </c>
      <c r="H14" s="9">
        <v>81265</v>
      </c>
      <c r="I14" s="9">
        <v>51955</v>
      </c>
      <c r="J14" s="9" t="e">
        <f>_xlfn.XLOOKUP(Bingo_utan_medhjelpar_2024_data4[[#This Row],[Lokale]],#REF!,#REF!)</f>
        <v>#REF!</v>
      </c>
      <c r="K14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4" s="12" t="s">
        <v>38</v>
      </c>
      <c r="N14" s="13" t="s">
        <v>115</v>
      </c>
      <c r="O14" s="17">
        <v>1</v>
      </c>
    </row>
    <row r="15" spans="1:15" x14ac:dyDescent="0.25">
      <c r="A15" t="s">
        <v>110</v>
      </c>
      <c r="B15" s="8">
        <v>45301</v>
      </c>
      <c r="C15" s="8">
        <v>45657</v>
      </c>
      <c r="D15" s="8">
        <v>45301</v>
      </c>
      <c r="E15" s="8">
        <v>45657</v>
      </c>
      <c r="F15" s="9">
        <v>136800</v>
      </c>
      <c r="G15" s="9">
        <v>78400</v>
      </c>
      <c r="H15" s="9">
        <v>58400</v>
      </c>
      <c r="I15" s="9">
        <v>58400</v>
      </c>
      <c r="J15" s="9" t="e">
        <f>_xlfn.XLOOKUP(Bingo_utan_medhjelpar_2024_data4[[#This Row],[Lokale]],#REF!,#REF!)</f>
        <v>#REF!</v>
      </c>
      <c r="K15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5" s="14" t="s">
        <v>169</v>
      </c>
      <c r="N15" s="15" t="s">
        <v>149</v>
      </c>
      <c r="O15" s="16">
        <v>1</v>
      </c>
    </row>
    <row r="16" spans="1:15" x14ac:dyDescent="0.25">
      <c r="A16" t="s">
        <v>150</v>
      </c>
      <c r="B16" s="8">
        <v>45334</v>
      </c>
      <c r="C16" s="8">
        <v>45628</v>
      </c>
      <c r="D16" s="8">
        <v>45334</v>
      </c>
      <c r="E16" s="8">
        <v>45628</v>
      </c>
      <c r="F16" s="9">
        <v>341206</v>
      </c>
      <c r="G16" s="9">
        <v>243480</v>
      </c>
      <c r="H16" s="9">
        <v>97726</v>
      </c>
      <c r="I16" s="9">
        <v>33678</v>
      </c>
      <c r="J16" s="9" t="e">
        <f>_xlfn.XLOOKUP(Bingo_utan_medhjelpar_2024_data4[[#This Row],[Lokale]],#REF!,#REF!)</f>
        <v>#REF!</v>
      </c>
      <c r="K16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6" s="12" t="s">
        <v>44</v>
      </c>
      <c r="N16" s="13" t="s">
        <v>113</v>
      </c>
      <c r="O16" s="17">
        <v>1</v>
      </c>
    </row>
    <row r="17" spans="1:15" x14ac:dyDescent="0.25">
      <c r="A17" t="s">
        <v>126</v>
      </c>
      <c r="B17" s="8">
        <v>45419</v>
      </c>
      <c r="C17" s="8">
        <v>45559</v>
      </c>
      <c r="D17" s="8">
        <v>45419</v>
      </c>
      <c r="E17" s="8">
        <v>45559</v>
      </c>
      <c r="F17" s="9">
        <v>690566</v>
      </c>
      <c r="G17" s="9">
        <v>398800</v>
      </c>
      <c r="H17" s="9">
        <v>291766</v>
      </c>
      <c r="I17" s="9">
        <v>259092</v>
      </c>
      <c r="J17" s="9" t="e">
        <f>_xlfn.XLOOKUP(Bingo_utan_medhjelpar_2024_data4[[#This Row],[Lokale]],#REF!,#REF!)</f>
        <v>#REF!</v>
      </c>
      <c r="K17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7" s="14" t="s">
        <v>65</v>
      </c>
      <c r="N17" s="15" t="s">
        <v>110</v>
      </c>
      <c r="O17" s="16">
        <v>1</v>
      </c>
    </row>
    <row r="18" spans="1:15" x14ac:dyDescent="0.25">
      <c r="A18" t="s">
        <v>151</v>
      </c>
      <c r="B18" s="8">
        <v>45292</v>
      </c>
      <c r="C18" s="8">
        <v>45657</v>
      </c>
      <c r="D18" s="8">
        <v>45292</v>
      </c>
      <c r="E18" s="8">
        <v>45657</v>
      </c>
      <c r="F18" s="9">
        <v>448565</v>
      </c>
      <c r="G18" s="9">
        <v>380000</v>
      </c>
      <c r="H18" s="9">
        <v>68565</v>
      </c>
      <c r="I18" s="9">
        <v>68565</v>
      </c>
      <c r="J18" s="9" t="e">
        <f>_xlfn.XLOOKUP(Bingo_utan_medhjelpar_2024_data4[[#This Row],[Lokale]],#REF!,#REF!)</f>
        <v>#REF!</v>
      </c>
      <c r="K18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8" s="12" t="s">
        <v>164</v>
      </c>
      <c r="N18" s="13" t="s">
        <v>150</v>
      </c>
      <c r="O18" s="17">
        <v>2</v>
      </c>
    </row>
    <row r="19" spans="1:15" x14ac:dyDescent="0.25">
      <c r="A19" t="s">
        <v>107</v>
      </c>
      <c r="B19" s="8">
        <v>45292</v>
      </c>
      <c r="C19" s="8">
        <v>45657</v>
      </c>
      <c r="D19" s="8">
        <v>45292</v>
      </c>
      <c r="E19" s="8">
        <v>45657</v>
      </c>
      <c r="F19" s="9">
        <v>122070</v>
      </c>
      <c r="G19" s="9">
        <v>68100</v>
      </c>
      <c r="H19" s="9">
        <v>53970</v>
      </c>
      <c r="I19" s="9">
        <v>53970</v>
      </c>
      <c r="J19" s="9" t="e">
        <f>_xlfn.XLOOKUP(Bingo_utan_medhjelpar_2024_data4[[#This Row],[Lokale]],#REF!,#REF!)</f>
        <v>#REF!</v>
      </c>
      <c r="K19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19" s="14" t="s">
        <v>165</v>
      </c>
      <c r="N19" s="15" t="s">
        <v>150</v>
      </c>
      <c r="O19" s="16">
        <v>2</v>
      </c>
    </row>
    <row r="20" spans="1:15" x14ac:dyDescent="0.25">
      <c r="A20" t="s">
        <v>120</v>
      </c>
      <c r="B20" s="8">
        <v>45292</v>
      </c>
      <c r="C20" s="8">
        <v>45657</v>
      </c>
      <c r="D20" s="8">
        <v>45292</v>
      </c>
      <c r="E20" s="8">
        <v>45657</v>
      </c>
      <c r="F20" s="9">
        <v>661665</v>
      </c>
      <c r="G20" s="9">
        <v>454560</v>
      </c>
      <c r="H20" s="9">
        <v>207105</v>
      </c>
      <c r="I20" s="9">
        <v>207105</v>
      </c>
      <c r="J20" s="9" t="e">
        <f>_xlfn.XLOOKUP(Bingo_utan_medhjelpar_2024_data4[[#This Row],[Lokale]],#REF!,#REF!)</f>
        <v>#REF!</v>
      </c>
      <c r="K20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0" s="12" t="s">
        <v>6</v>
      </c>
      <c r="N20" s="13" t="s">
        <v>126</v>
      </c>
      <c r="O20" s="17">
        <v>1</v>
      </c>
    </row>
    <row r="21" spans="1:15" x14ac:dyDescent="0.25">
      <c r="A21" t="s">
        <v>106</v>
      </c>
      <c r="B21" s="8">
        <v>45292</v>
      </c>
      <c r="C21" s="8">
        <v>45657</v>
      </c>
      <c r="D21" s="8">
        <v>45292</v>
      </c>
      <c r="E21" s="8">
        <v>45657</v>
      </c>
      <c r="F21" s="9">
        <v>396894</v>
      </c>
      <c r="G21" s="9">
        <v>268625</v>
      </c>
      <c r="H21" s="9">
        <v>128269</v>
      </c>
      <c r="I21" s="9">
        <v>105029</v>
      </c>
      <c r="J21" s="9" t="e">
        <f>_xlfn.XLOOKUP(Bingo_utan_medhjelpar_2024_data4[[#This Row],[Lokale]],#REF!,#REF!)</f>
        <v>#REF!</v>
      </c>
      <c r="K21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1" s="14" t="s">
        <v>61</v>
      </c>
      <c r="N21" s="15" t="s">
        <v>151</v>
      </c>
      <c r="O21" s="16">
        <v>1</v>
      </c>
    </row>
    <row r="22" spans="1:15" x14ac:dyDescent="0.25">
      <c r="A22" t="s">
        <v>122</v>
      </c>
      <c r="B22" s="8">
        <v>45597</v>
      </c>
      <c r="C22" s="8">
        <v>45657</v>
      </c>
      <c r="D22" s="8">
        <v>45597</v>
      </c>
      <c r="E22" s="8">
        <v>45657</v>
      </c>
      <c r="F22" s="9">
        <v>338663</v>
      </c>
      <c r="G22" s="9">
        <v>104479</v>
      </c>
      <c r="H22" s="9">
        <v>234184</v>
      </c>
      <c r="I22" s="9">
        <v>224864</v>
      </c>
      <c r="J22" s="9" t="e">
        <f>_xlfn.XLOOKUP(Bingo_utan_medhjelpar_2024_data4[[#This Row],[Lokale]],#REF!,#REF!)</f>
        <v>#REF!</v>
      </c>
      <c r="K22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2" s="12" t="s">
        <v>91</v>
      </c>
      <c r="N22" s="13" t="s">
        <v>107</v>
      </c>
      <c r="O22" s="17">
        <v>1</v>
      </c>
    </row>
    <row r="23" spans="1:15" x14ac:dyDescent="0.25">
      <c r="A23" t="s">
        <v>152</v>
      </c>
      <c r="B23" s="8">
        <v>45383</v>
      </c>
      <c r="C23" s="8">
        <v>45657</v>
      </c>
      <c r="D23" s="8">
        <v>45383</v>
      </c>
      <c r="E23" s="8">
        <v>45657</v>
      </c>
      <c r="F23" s="9">
        <v>113668</v>
      </c>
      <c r="G23" s="9">
        <v>58392</v>
      </c>
      <c r="H23" s="9">
        <v>55276</v>
      </c>
      <c r="I23" s="9">
        <v>55276</v>
      </c>
      <c r="J23" s="9" t="e">
        <f>_xlfn.XLOOKUP(Bingo_utan_medhjelpar_2024_data4[[#This Row],[Lokale]],#REF!,#REF!)</f>
        <v>#REF!</v>
      </c>
      <c r="K23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3" s="14" t="s">
        <v>16</v>
      </c>
      <c r="N23" s="15" t="s">
        <v>120</v>
      </c>
      <c r="O23" s="16">
        <v>1</v>
      </c>
    </row>
    <row r="24" spans="1:15" x14ac:dyDescent="0.25">
      <c r="A24" t="s">
        <v>153</v>
      </c>
      <c r="B24" s="8">
        <v>45292</v>
      </c>
      <c r="C24" s="8">
        <v>45657</v>
      </c>
      <c r="D24" s="8">
        <v>45292</v>
      </c>
      <c r="E24" s="8">
        <v>45657</v>
      </c>
      <c r="F24" s="9">
        <v>492352</v>
      </c>
      <c r="G24" s="9">
        <v>335614</v>
      </c>
      <c r="H24" s="9">
        <v>156738</v>
      </c>
      <c r="I24" s="9">
        <v>119523</v>
      </c>
      <c r="J24" s="9" t="e">
        <f>_xlfn.XLOOKUP(Bingo_utan_medhjelpar_2024_data4[[#This Row],[Lokale]],#REF!,#REF!)</f>
        <v>#REF!</v>
      </c>
      <c r="K24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4" s="12" t="s">
        <v>94</v>
      </c>
      <c r="N24" s="13" t="s">
        <v>106</v>
      </c>
      <c r="O24" s="17">
        <v>1</v>
      </c>
    </row>
    <row r="25" spans="1:15" x14ac:dyDescent="0.25">
      <c r="A25" t="s">
        <v>154</v>
      </c>
      <c r="B25" s="8">
        <v>45292</v>
      </c>
      <c r="C25" s="8">
        <v>45657</v>
      </c>
      <c r="D25" s="8">
        <v>45292</v>
      </c>
      <c r="E25" s="8">
        <v>45657</v>
      </c>
      <c r="F25" s="9">
        <v>699676</v>
      </c>
      <c r="G25" s="9">
        <v>481574</v>
      </c>
      <c r="H25" s="9">
        <v>218102</v>
      </c>
      <c r="I25" s="9">
        <v>80751</v>
      </c>
      <c r="J25" s="9" t="e">
        <f>_xlfn.XLOOKUP(Bingo_utan_medhjelpar_2024_data4[[#This Row],[Lokale]],#REF!,#REF!)</f>
        <v>#REF!</v>
      </c>
      <c r="K25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5" s="14" t="s">
        <v>10</v>
      </c>
      <c r="N25" s="15" t="s">
        <v>122</v>
      </c>
      <c r="O25" s="16">
        <v>1</v>
      </c>
    </row>
    <row r="26" spans="1:15" x14ac:dyDescent="0.25">
      <c r="A26" t="s">
        <v>155</v>
      </c>
      <c r="B26" s="8">
        <v>45427</v>
      </c>
      <c r="C26" s="8">
        <v>45657</v>
      </c>
      <c r="D26" s="8">
        <v>45426</v>
      </c>
      <c r="E26" s="8">
        <v>45657</v>
      </c>
      <c r="F26" s="9">
        <v>969062</v>
      </c>
      <c r="G26" s="9">
        <v>568600</v>
      </c>
      <c r="H26" s="9">
        <v>400462</v>
      </c>
      <c r="I26" s="9">
        <v>251250</v>
      </c>
      <c r="J26" s="9" t="e">
        <f>_xlfn.XLOOKUP(Bingo_utan_medhjelpar_2024_data4[[#This Row],[Lokale]],#REF!,#REF!)</f>
        <v>#REF!</v>
      </c>
      <c r="K26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6" s="12" t="s">
        <v>96</v>
      </c>
      <c r="N26" s="13" t="s">
        <v>152</v>
      </c>
      <c r="O26" s="17">
        <v>1</v>
      </c>
    </row>
    <row r="27" spans="1:15" x14ac:dyDescent="0.25">
      <c r="A27" t="s">
        <v>117</v>
      </c>
      <c r="B27" s="8">
        <v>45292</v>
      </c>
      <c r="C27" s="8">
        <v>45657</v>
      </c>
      <c r="D27" s="8">
        <v>45292</v>
      </c>
      <c r="E27" s="8">
        <v>45657</v>
      </c>
      <c r="F27" s="9">
        <v>657910</v>
      </c>
      <c r="G27" s="9">
        <v>359900</v>
      </c>
      <c r="H27" s="9">
        <v>298010</v>
      </c>
      <c r="I27" s="9">
        <v>179923</v>
      </c>
      <c r="J27" s="9" t="e">
        <f>_xlfn.XLOOKUP(Bingo_utan_medhjelpar_2024_data4[[#This Row],[Lokale]],#REF!,#REF!)</f>
        <v>#REF!</v>
      </c>
      <c r="K27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7" s="14" t="s">
        <v>20</v>
      </c>
      <c r="N27" s="15" t="s">
        <v>153</v>
      </c>
      <c r="O27" s="16">
        <v>1</v>
      </c>
    </row>
    <row r="28" spans="1:15" x14ac:dyDescent="0.25">
      <c r="A28" t="s">
        <v>156</v>
      </c>
      <c r="B28" s="8">
        <v>45474</v>
      </c>
      <c r="C28" s="8">
        <v>45509</v>
      </c>
      <c r="D28" s="8">
        <v>45506</v>
      </c>
      <c r="E28" s="8">
        <v>45507</v>
      </c>
      <c r="F28" s="9">
        <v>75000</v>
      </c>
      <c r="G28" s="9">
        <v>25000</v>
      </c>
      <c r="H28" s="9">
        <v>50000</v>
      </c>
      <c r="I28" s="9">
        <v>44600</v>
      </c>
      <c r="J28" s="9" t="e">
        <f>_xlfn.XLOOKUP(Bingo_utan_medhjelpar_2024_data4[[#This Row],[Lokale]],#REF!,#REF!)</f>
        <v>#REF!</v>
      </c>
      <c r="K28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8" s="12" t="s">
        <v>59</v>
      </c>
      <c r="N28" s="13" t="s">
        <v>154</v>
      </c>
      <c r="O28" s="17">
        <v>1</v>
      </c>
    </row>
    <row r="29" spans="1:15" x14ac:dyDescent="0.25">
      <c r="A29" t="s">
        <v>157</v>
      </c>
      <c r="B29" s="8">
        <v>45292</v>
      </c>
      <c r="C29" s="8">
        <v>45657</v>
      </c>
      <c r="D29" s="8">
        <v>45292</v>
      </c>
      <c r="E29" s="8">
        <v>45657</v>
      </c>
      <c r="F29" s="9">
        <v>138590</v>
      </c>
      <c r="G29" s="9">
        <v>104175</v>
      </c>
      <c r="H29" s="9">
        <v>34415</v>
      </c>
      <c r="I29" s="9">
        <v>13858</v>
      </c>
      <c r="J29" s="9" t="e">
        <f>_xlfn.XLOOKUP(Bingo_utan_medhjelpar_2024_data4[[#This Row],[Lokale]],#REF!,#REF!)</f>
        <v>#REF!</v>
      </c>
      <c r="K29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29" s="14" t="s">
        <v>51</v>
      </c>
      <c r="N29" s="15" t="s">
        <v>155</v>
      </c>
      <c r="O29" s="16">
        <v>3</v>
      </c>
    </row>
    <row r="30" spans="1:15" x14ac:dyDescent="0.25">
      <c r="A30" t="s">
        <v>128</v>
      </c>
      <c r="B30" s="8">
        <v>45343</v>
      </c>
      <c r="C30" s="8">
        <v>45657</v>
      </c>
      <c r="D30" s="8">
        <v>45348</v>
      </c>
      <c r="E30" s="8">
        <v>45657</v>
      </c>
      <c r="F30" s="9">
        <v>677561</v>
      </c>
      <c r="G30" s="9">
        <v>379675</v>
      </c>
      <c r="H30" s="9">
        <v>297886</v>
      </c>
      <c r="I30" s="9">
        <v>216261</v>
      </c>
      <c r="J30" s="9" t="e">
        <f>_xlfn.XLOOKUP(Bingo_utan_medhjelpar_2024_data4[[#This Row],[Lokale]],#REF!,#REF!)</f>
        <v>#REF!</v>
      </c>
      <c r="K30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0" s="12" t="s">
        <v>0</v>
      </c>
      <c r="N30" s="13" t="s">
        <v>155</v>
      </c>
      <c r="O30" s="17">
        <v>3</v>
      </c>
    </row>
    <row r="31" spans="1:15" x14ac:dyDescent="0.25">
      <c r="A31" t="s">
        <v>158</v>
      </c>
      <c r="B31" s="8">
        <v>45292</v>
      </c>
      <c r="C31" s="8">
        <v>45657</v>
      </c>
      <c r="D31" s="8">
        <v>45292</v>
      </c>
      <c r="E31" s="8">
        <v>45657</v>
      </c>
      <c r="F31" s="9">
        <v>1055410</v>
      </c>
      <c r="G31" s="9">
        <v>738787</v>
      </c>
      <c r="H31" s="9">
        <v>316623</v>
      </c>
      <c r="I31" s="9">
        <v>221224</v>
      </c>
      <c r="J31" s="9" t="e">
        <f>_xlfn.XLOOKUP(Bingo_utan_medhjelpar_2024_data4[[#This Row],[Lokale]],#REF!,#REF!)</f>
        <v>#REF!</v>
      </c>
      <c r="K31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1" s="14" t="s">
        <v>53</v>
      </c>
      <c r="N31" s="15" t="s">
        <v>155</v>
      </c>
      <c r="O31" s="16">
        <v>3</v>
      </c>
    </row>
    <row r="32" spans="1:15" x14ac:dyDescent="0.25">
      <c r="A32" t="s">
        <v>159</v>
      </c>
      <c r="B32" s="8">
        <v>45328</v>
      </c>
      <c r="C32" s="8">
        <v>45657</v>
      </c>
      <c r="D32" s="8">
        <v>45329</v>
      </c>
      <c r="E32" s="8">
        <v>45657</v>
      </c>
      <c r="F32" s="9">
        <v>539301</v>
      </c>
      <c r="G32" s="9">
        <v>324000</v>
      </c>
      <c r="H32" s="9">
        <v>215301</v>
      </c>
      <c r="I32" s="9">
        <v>103084</v>
      </c>
      <c r="J32" s="9" t="e">
        <f>_xlfn.XLOOKUP(Bingo_utan_medhjelpar_2024_data4[[#This Row],[Lokale]],#REF!,#REF!)</f>
        <v>#REF!</v>
      </c>
      <c r="K32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2" s="12" t="s">
        <v>29</v>
      </c>
      <c r="N32" s="13" t="s">
        <v>117</v>
      </c>
      <c r="O32" s="17">
        <v>1</v>
      </c>
    </row>
    <row r="33" spans="1:15" x14ac:dyDescent="0.25">
      <c r="A33" t="s">
        <v>124</v>
      </c>
      <c r="B33" s="8">
        <v>45292</v>
      </c>
      <c r="C33" s="8">
        <v>45657</v>
      </c>
      <c r="D33" s="8">
        <v>45292</v>
      </c>
      <c r="E33" s="8">
        <v>45657</v>
      </c>
      <c r="F33" s="9">
        <v>693530</v>
      </c>
      <c r="G33" s="9">
        <v>487530</v>
      </c>
      <c r="H33" s="9">
        <v>206000</v>
      </c>
      <c r="I33" s="9">
        <v>35775</v>
      </c>
      <c r="J33" s="9" t="e">
        <f>_xlfn.XLOOKUP(Bingo_utan_medhjelpar_2024_data4[[#This Row],[Lokale]],#REF!,#REF!)</f>
        <v>#REF!</v>
      </c>
      <c r="K33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3" s="14" t="s">
        <v>168</v>
      </c>
      <c r="N33" s="15" t="s">
        <v>156</v>
      </c>
      <c r="O33" s="16">
        <v>1</v>
      </c>
    </row>
    <row r="34" spans="1:15" x14ac:dyDescent="0.25">
      <c r="A34" t="s">
        <v>127</v>
      </c>
      <c r="B34" s="8">
        <v>45292</v>
      </c>
      <c r="C34" s="8">
        <v>45657</v>
      </c>
      <c r="D34" s="8">
        <v>45292</v>
      </c>
      <c r="E34" s="8">
        <v>45657</v>
      </c>
      <c r="F34" s="9">
        <v>674002</v>
      </c>
      <c r="G34" s="9">
        <v>381060</v>
      </c>
      <c r="H34" s="9">
        <v>292942</v>
      </c>
      <c r="I34" s="9">
        <v>220002</v>
      </c>
      <c r="J34" s="9" t="e">
        <f>_xlfn.XLOOKUP(Bingo_utan_medhjelpar_2024_data4[[#This Row],[Lokale]],#REF!,#REF!)</f>
        <v>#REF!</v>
      </c>
      <c r="K34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4" s="12" t="s">
        <v>83</v>
      </c>
      <c r="N34" s="13" t="s">
        <v>157</v>
      </c>
      <c r="O34" s="17">
        <v>1</v>
      </c>
    </row>
    <row r="35" spans="1:15" x14ac:dyDescent="0.25">
      <c r="A35" t="s">
        <v>121</v>
      </c>
      <c r="B35" s="8">
        <v>45292</v>
      </c>
      <c r="C35" s="8">
        <v>45657</v>
      </c>
      <c r="D35" s="8">
        <v>45292</v>
      </c>
      <c r="E35" s="8">
        <v>45657</v>
      </c>
      <c r="F35" s="9">
        <v>166077</v>
      </c>
      <c r="G35" s="9">
        <v>57956</v>
      </c>
      <c r="H35" s="9">
        <v>108121</v>
      </c>
      <c r="I35" s="9">
        <v>103621</v>
      </c>
      <c r="J35" s="9" t="e">
        <f>_xlfn.XLOOKUP(Bingo_utan_medhjelpar_2024_data4[[#This Row],[Lokale]],#REF!,#REF!)</f>
        <v>#REF!</v>
      </c>
      <c r="K35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5" s="14" t="s">
        <v>2</v>
      </c>
      <c r="N35" s="15" t="s">
        <v>128</v>
      </c>
      <c r="O35" s="16">
        <v>1</v>
      </c>
    </row>
    <row r="36" spans="1:15" x14ac:dyDescent="0.25">
      <c r="A36" t="s">
        <v>118</v>
      </c>
      <c r="B36" s="8">
        <v>45323</v>
      </c>
      <c r="C36" s="8">
        <v>45657</v>
      </c>
      <c r="D36" s="8">
        <v>45323</v>
      </c>
      <c r="E36" s="8">
        <v>45657</v>
      </c>
      <c r="F36" s="9">
        <v>228770</v>
      </c>
      <c r="G36" s="9">
        <v>116725</v>
      </c>
      <c r="H36" s="9">
        <v>112045</v>
      </c>
      <c r="I36" s="9">
        <v>26791</v>
      </c>
      <c r="J36" s="9" t="e">
        <f>_xlfn.XLOOKUP(Bingo_utan_medhjelpar_2024_data4[[#This Row],[Lokale]],#REF!,#REF!)</f>
        <v>#REF!</v>
      </c>
      <c r="K36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6" s="12" t="s">
        <v>24</v>
      </c>
      <c r="N36" s="13" t="s">
        <v>158</v>
      </c>
      <c r="O36" s="17">
        <v>2</v>
      </c>
    </row>
    <row r="37" spans="1:15" x14ac:dyDescent="0.25">
      <c r="A37" t="s">
        <v>111</v>
      </c>
      <c r="B37" s="8">
        <v>45292</v>
      </c>
      <c r="C37" s="8">
        <v>45657</v>
      </c>
      <c r="D37" s="8">
        <v>45292</v>
      </c>
      <c r="E37" s="8">
        <v>45657</v>
      </c>
      <c r="F37" s="9">
        <v>603924</v>
      </c>
      <c r="G37" s="9">
        <v>381500</v>
      </c>
      <c r="H37" s="9">
        <v>222424</v>
      </c>
      <c r="I37" s="9">
        <v>165700</v>
      </c>
      <c r="J37" s="9" t="e">
        <f>_xlfn.XLOOKUP(Bingo_utan_medhjelpar_2024_data4[[#This Row],[Lokale]],#REF!,#REF!)</f>
        <v>#REF!</v>
      </c>
      <c r="K37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7" s="14" t="s">
        <v>26</v>
      </c>
      <c r="N37" s="15" t="s">
        <v>158</v>
      </c>
      <c r="O37" s="16">
        <v>2</v>
      </c>
    </row>
    <row r="38" spans="1:15" x14ac:dyDescent="0.25">
      <c r="A38" t="s">
        <v>108</v>
      </c>
      <c r="B38" s="8">
        <v>45295</v>
      </c>
      <c r="C38" s="8">
        <v>45652</v>
      </c>
      <c r="D38" s="8">
        <v>45295</v>
      </c>
      <c r="E38" s="8">
        <v>45652</v>
      </c>
      <c r="F38" s="9">
        <v>797277</v>
      </c>
      <c r="G38" s="9">
        <v>465000</v>
      </c>
      <c r="H38" s="9">
        <v>332277</v>
      </c>
      <c r="I38" s="9">
        <v>185580</v>
      </c>
      <c r="J38" s="9" t="e">
        <f>_xlfn.XLOOKUP(Bingo_utan_medhjelpar_2024_data4[[#This Row],[Lokale]],#REF!,#REF!)</f>
        <v>#REF!</v>
      </c>
      <c r="K38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8" s="12" t="s">
        <v>18</v>
      </c>
      <c r="N38" s="13" t="s">
        <v>159</v>
      </c>
      <c r="O38" s="17">
        <v>1</v>
      </c>
    </row>
    <row r="39" spans="1:15" x14ac:dyDescent="0.25">
      <c r="A39" t="s">
        <v>129</v>
      </c>
      <c r="B39" s="8">
        <v>45292</v>
      </c>
      <c r="C39" s="8">
        <v>45657</v>
      </c>
      <c r="D39" s="8">
        <v>45292</v>
      </c>
      <c r="E39" s="8">
        <v>45657</v>
      </c>
      <c r="F39" s="9">
        <v>1426910</v>
      </c>
      <c r="G39" s="9">
        <v>910335</v>
      </c>
      <c r="H39" s="9">
        <v>516575</v>
      </c>
      <c r="I39" s="9">
        <v>355409</v>
      </c>
      <c r="J39" s="9" t="e">
        <f>_xlfn.XLOOKUP(Bingo_utan_medhjelpar_2024_data4[[#This Row],[Lokale]],#REF!,#REF!)</f>
        <v>#REF!</v>
      </c>
      <c r="K39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39" s="14" t="s">
        <v>8</v>
      </c>
      <c r="N39" s="15" t="s">
        <v>124</v>
      </c>
      <c r="O39" s="16">
        <v>1</v>
      </c>
    </row>
    <row r="40" spans="1:15" x14ac:dyDescent="0.25">
      <c r="A40" t="s">
        <v>109</v>
      </c>
      <c r="B40" s="8">
        <v>45292</v>
      </c>
      <c r="C40" s="8">
        <v>45657</v>
      </c>
      <c r="D40" s="8">
        <v>45292</v>
      </c>
      <c r="E40" s="8">
        <v>45657</v>
      </c>
      <c r="F40" s="9">
        <v>126820</v>
      </c>
      <c r="G40" s="9">
        <v>68170</v>
      </c>
      <c r="H40" s="9">
        <v>58650</v>
      </c>
      <c r="I40" s="9">
        <v>58650</v>
      </c>
      <c r="J40" s="9" t="e">
        <f>_xlfn.XLOOKUP(Bingo_utan_medhjelpar_2024_data4[[#This Row],[Lokale]],#REF!,#REF!)</f>
        <v>#REF!</v>
      </c>
      <c r="K40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0" s="12" t="s">
        <v>4</v>
      </c>
      <c r="N40" s="13" t="s">
        <v>127</v>
      </c>
      <c r="O40" s="17">
        <v>1</v>
      </c>
    </row>
    <row r="41" spans="1:15" x14ac:dyDescent="0.25">
      <c r="A41" t="s">
        <v>160</v>
      </c>
      <c r="B41" s="8">
        <v>45292</v>
      </c>
      <c r="C41" s="8">
        <v>45657</v>
      </c>
      <c r="D41" s="8">
        <v>45292</v>
      </c>
      <c r="E41" s="8">
        <v>45657</v>
      </c>
      <c r="F41" s="9">
        <v>545419</v>
      </c>
      <c r="G41" s="9">
        <v>489736</v>
      </c>
      <c r="H41" s="9">
        <v>55683</v>
      </c>
      <c r="I41" s="9">
        <v>55683</v>
      </c>
      <c r="J41" s="9" t="e">
        <f>_xlfn.XLOOKUP(Bingo_utan_medhjelpar_2024_data4[[#This Row],[Lokale]],#REF!,#REF!)</f>
        <v>#REF!</v>
      </c>
      <c r="K41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1" s="14" t="s">
        <v>14</v>
      </c>
      <c r="N41" s="15" t="s">
        <v>121</v>
      </c>
      <c r="O41" s="16">
        <v>1</v>
      </c>
    </row>
    <row r="42" spans="1:15" x14ac:dyDescent="0.25">
      <c r="A42" t="s">
        <v>112</v>
      </c>
      <c r="B42" s="8">
        <v>45292</v>
      </c>
      <c r="C42" s="8">
        <v>45657</v>
      </c>
      <c r="D42" s="8">
        <v>45292</v>
      </c>
      <c r="E42" s="8">
        <v>45657</v>
      </c>
      <c r="F42" s="9">
        <v>514890</v>
      </c>
      <c r="G42" s="9">
        <v>376540</v>
      </c>
      <c r="H42" s="9">
        <v>138350</v>
      </c>
      <c r="I42" s="9">
        <v>58350</v>
      </c>
      <c r="J42" s="9" t="e">
        <f>_xlfn.XLOOKUP(Bingo_utan_medhjelpar_2024_data4[[#This Row],[Lokale]],#REF!,#REF!)</f>
        <v>#REF!</v>
      </c>
      <c r="K42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2" s="12" t="s">
        <v>27</v>
      </c>
      <c r="N42" s="13" t="s">
        <v>118</v>
      </c>
      <c r="O42" s="17">
        <v>1</v>
      </c>
    </row>
    <row r="43" spans="1:15" x14ac:dyDescent="0.25">
      <c r="A43" t="s">
        <v>161</v>
      </c>
      <c r="B43" s="8">
        <v>45292</v>
      </c>
      <c r="C43" s="8">
        <v>45657</v>
      </c>
      <c r="D43" s="8">
        <v>45292</v>
      </c>
      <c r="E43" s="8">
        <v>45657</v>
      </c>
      <c r="F43" s="9">
        <v>268020</v>
      </c>
      <c r="G43" s="9">
        <v>194962</v>
      </c>
      <c r="H43" s="9">
        <v>73058</v>
      </c>
      <c r="I43" s="9">
        <v>58189</v>
      </c>
      <c r="J43" s="9" t="e">
        <f>_xlfn.XLOOKUP(Bingo_utan_medhjelpar_2024_data4[[#This Row],[Lokale]],#REF!,#REF!)</f>
        <v>#REF!</v>
      </c>
      <c r="K43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3" s="14" t="s">
        <v>36</v>
      </c>
      <c r="N43" s="15" t="s">
        <v>111</v>
      </c>
      <c r="O43" s="16">
        <v>1</v>
      </c>
    </row>
    <row r="44" spans="1:15" x14ac:dyDescent="0.25">
      <c r="A44" t="s">
        <v>119</v>
      </c>
      <c r="B44" s="8">
        <v>45355</v>
      </c>
      <c r="C44" s="8">
        <v>45657</v>
      </c>
      <c r="D44" s="8">
        <v>45292</v>
      </c>
      <c r="E44" s="8">
        <v>45657</v>
      </c>
      <c r="F44" s="9">
        <v>1022145</v>
      </c>
      <c r="G44" s="9">
        <v>712470</v>
      </c>
      <c r="H44" s="9">
        <v>309675</v>
      </c>
      <c r="I44" s="9">
        <v>93187</v>
      </c>
      <c r="J44" s="9" t="e">
        <f>_xlfn.XLOOKUP(Bingo_utan_medhjelpar_2024_data4[[#This Row],[Lokale]],#REF!,#REF!)</f>
        <v>#REF!</v>
      </c>
      <c r="K44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4" s="12" t="s">
        <v>78</v>
      </c>
      <c r="N44" s="13" t="s">
        <v>108</v>
      </c>
      <c r="O44" s="17">
        <v>4</v>
      </c>
    </row>
    <row r="45" spans="1:15" x14ac:dyDescent="0.25">
      <c r="A45" t="s">
        <v>123</v>
      </c>
      <c r="B45" s="8">
        <v>45292</v>
      </c>
      <c r="C45" s="8">
        <v>45657</v>
      </c>
      <c r="D45" s="8">
        <v>45292</v>
      </c>
      <c r="E45" s="8">
        <v>45657</v>
      </c>
      <c r="F45" s="9">
        <v>1389663</v>
      </c>
      <c r="G45" s="9">
        <v>874546</v>
      </c>
      <c r="H45" s="9">
        <v>515117</v>
      </c>
      <c r="I45" s="9">
        <v>355702</v>
      </c>
      <c r="J45" s="9" t="e">
        <f>_xlfn.XLOOKUP(Bingo_utan_medhjelpar_2024_data4[[#This Row],[Lokale]],#REF!,#REF!)</f>
        <v>#REF!</v>
      </c>
      <c r="K45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5" s="14" t="s">
        <v>63</v>
      </c>
      <c r="N45" s="15" t="s">
        <v>108</v>
      </c>
      <c r="O45" s="16">
        <v>4</v>
      </c>
    </row>
    <row r="46" spans="1:15" x14ac:dyDescent="0.25">
      <c r="A46" t="s">
        <v>125</v>
      </c>
      <c r="B46" s="8">
        <v>45384</v>
      </c>
      <c r="C46" s="8">
        <v>45615</v>
      </c>
      <c r="D46" s="8">
        <v>45384</v>
      </c>
      <c r="E46" s="8">
        <v>45615</v>
      </c>
      <c r="F46" s="9">
        <v>1008920</v>
      </c>
      <c r="G46" s="9">
        <v>706000</v>
      </c>
      <c r="H46" s="9">
        <v>302920</v>
      </c>
      <c r="I46" s="9">
        <v>141894</v>
      </c>
      <c r="J46" s="9" t="e">
        <f>_xlfn.XLOOKUP(Bingo_utan_medhjelpar_2024_data4[[#This Row],[Lokale]],#REF!,#REF!)</f>
        <v>#REF!</v>
      </c>
      <c r="K46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6" s="12" t="s">
        <v>93</v>
      </c>
      <c r="N46" s="13" t="s">
        <v>108</v>
      </c>
      <c r="O46" s="17">
        <v>4</v>
      </c>
    </row>
    <row r="47" spans="1:15" x14ac:dyDescent="0.25">
      <c r="A47" t="s">
        <v>162</v>
      </c>
      <c r="B47" s="8">
        <v>45292</v>
      </c>
      <c r="C47" s="8">
        <v>45657</v>
      </c>
      <c r="D47" s="8">
        <v>45384</v>
      </c>
      <c r="E47" s="8">
        <v>45643</v>
      </c>
      <c r="F47" s="9">
        <v>591790</v>
      </c>
      <c r="G47" s="9">
        <v>495820</v>
      </c>
      <c r="H47" s="9">
        <v>95970</v>
      </c>
      <c r="I47" s="9">
        <v>45326</v>
      </c>
      <c r="J47" s="9" t="e">
        <f>_xlfn.XLOOKUP(Bingo_utan_medhjelpar_2024_data4[[#This Row],[Lokale]],#REF!,#REF!)</f>
        <v>#REF!</v>
      </c>
      <c r="K47" s="9" t="e">
        <f>IF(Bingo_utan_medhjelpar_2024_data4[[#This Row],[Kolonne1]]&gt;1,"Spill i fellesskap med "&amp;Bingo_utan_medhjelpar_2024_data4[[#This Row],[Kolonne1]]&amp;" organisasjoner",_xlfn.XLOOKUP(Bingo_utan_medhjelpar_2024_data4[[#This Row],[Lokale]],#REF!,#REF!))</f>
        <v>#REF!</v>
      </c>
      <c r="M47" s="14" t="s">
        <v>73</v>
      </c>
      <c r="N47" s="15" t="s">
        <v>108</v>
      </c>
      <c r="O47" s="16">
        <v>4</v>
      </c>
    </row>
    <row r="48" spans="1:15" x14ac:dyDescent="0.25">
      <c r="B48" s="8"/>
      <c r="C48" s="8"/>
      <c r="D48" s="8"/>
      <c r="E48" s="8"/>
      <c r="F48" s="9">
        <f>SUBTOTAL(109,Bingo_utan_medhjelpar_2024_data4[Brutto omsetning])</f>
        <v>23112220</v>
      </c>
      <c r="G48" s="9">
        <f>SUBTOTAL(109,Bingo_utan_medhjelpar_2024_data4[Gevinstkostnad])</f>
        <v>15186040</v>
      </c>
      <c r="H48" s="9">
        <f>SUBTOTAL(109,Bingo_utan_medhjelpar_2024_data4[Netto omsetning])</f>
        <v>7926180</v>
      </c>
      <c r="I48" s="9">
        <f>SUBTOTAL(109,Bingo_utan_medhjelpar_2024_data4[Utbetalt til formål])</f>
        <v>5280762</v>
      </c>
      <c r="J48" s="19"/>
      <c r="K48" s="18"/>
      <c r="M48" s="12" t="s">
        <v>34</v>
      </c>
      <c r="N48" s="13" t="s">
        <v>129</v>
      </c>
      <c r="O48" s="17">
        <v>3</v>
      </c>
    </row>
    <row r="49" spans="13:15" x14ac:dyDescent="0.25">
      <c r="M49" s="14" t="s">
        <v>31</v>
      </c>
      <c r="N49" s="15" t="s">
        <v>129</v>
      </c>
      <c r="O49" s="16">
        <v>3</v>
      </c>
    </row>
    <row r="50" spans="13:15" x14ac:dyDescent="0.25">
      <c r="M50" s="12" t="s">
        <v>33</v>
      </c>
      <c r="N50" s="13" t="s">
        <v>129</v>
      </c>
      <c r="O50" s="17">
        <v>3</v>
      </c>
    </row>
    <row r="51" spans="13:15" x14ac:dyDescent="0.25">
      <c r="M51" s="14" t="s">
        <v>77</v>
      </c>
      <c r="N51" s="15" t="s">
        <v>109</v>
      </c>
      <c r="O51" s="16">
        <v>1</v>
      </c>
    </row>
    <row r="52" spans="13:15" x14ac:dyDescent="0.25">
      <c r="M52" s="12" t="s">
        <v>57</v>
      </c>
      <c r="N52" s="13" t="s">
        <v>160</v>
      </c>
      <c r="O52" s="17">
        <v>1</v>
      </c>
    </row>
    <row r="53" spans="13:15" x14ac:dyDescent="0.25">
      <c r="M53" s="14" t="s">
        <v>55</v>
      </c>
      <c r="N53" s="15" t="s">
        <v>112</v>
      </c>
      <c r="O53" s="16">
        <v>1</v>
      </c>
    </row>
    <row r="54" spans="13:15" x14ac:dyDescent="0.25">
      <c r="M54" s="12" t="s">
        <v>46</v>
      </c>
      <c r="N54" s="13" t="s">
        <v>161</v>
      </c>
      <c r="O54" s="17">
        <v>1</v>
      </c>
    </row>
    <row r="55" spans="13:15" x14ac:dyDescent="0.25">
      <c r="M55" s="14" t="s">
        <v>81</v>
      </c>
      <c r="N55" s="15" t="s">
        <v>119</v>
      </c>
      <c r="O55" s="16">
        <v>3</v>
      </c>
    </row>
    <row r="56" spans="13:15" x14ac:dyDescent="0.25">
      <c r="M56" s="12" t="s">
        <v>82</v>
      </c>
      <c r="N56" s="13" t="s">
        <v>119</v>
      </c>
      <c r="O56" s="17">
        <v>3</v>
      </c>
    </row>
    <row r="57" spans="13:15" x14ac:dyDescent="0.25">
      <c r="M57" s="14" t="s">
        <v>79</v>
      </c>
      <c r="N57" s="15" t="s">
        <v>119</v>
      </c>
      <c r="O57" s="16">
        <v>3</v>
      </c>
    </row>
    <row r="58" spans="13:15" x14ac:dyDescent="0.25">
      <c r="M58" s="12" t="s">
        <v>88</v>
      </c>
      <c r="N58" s="13" t="s">
        <v>123</v>
      </c>
      <c r="O58" s="17">
        <v>5</v>
      </c>
    </row>
    <row r="59" spans="13:15" x14ac:dyDescent="0.25">
      <c r="M59" s="14" t="s">
        <v>85</v>
      </c>
      <c r="N59" s="15" t="s">
        <v>123</v>
      </c>
      <c r="O59" s="16">
        <v>5</v>
      </c>
    </row>
    <row r="60" spans="13:15" x14ac:dyDescent="0.25">
      <c r="M60" s="12" t="s">
        <v>90</v>
      </c>
      <c r="N60" s="13" t="s">
        <v>123</v>
      </c>
      <c r="O60" s="17">
        <v>5</v>
      </c>
    </row>
    <row r="61" spans="13:15" x14ac:dyDescent="0.25">
      <c r="M61" s="14" t="s">
        <v>89</v>
      </c>
      <c r="N61" s="15" t="s">
        <v>123</v>
      </c>
      <c r="O61" s="16">
        <v>5</v>
      </c>
    </row>
    <row r="62" spans="13:15" x14ac:dyDescent="0.25">
      <c r="M62" s="12" t="s">
        <v>87</v>
      </c>
      <c r="N62" s="13" t="s">
        <v>123</v>
      </c>
      <c r="O62" s="17">
        <v>5</v>
      </c>
    </row>
    <row r="63" spans="13:15" x14ac:dyDescent="0.25">
      <c r="M63" s="14" t="s">
        <v>67</v>
      </c>
      <c r="N63" s="15" t="s">
        <v>125</v>
      </c>
      <c r="O63" s="16">
        <v>4</v>
      </c>
    </row>
    <row r="64" spans="13:15" x14ac:dyDescent="0.25">
      <c r="M64" s="12" t="s">
        <v>72</v>
      </c>
      <c r="N64" s="13" t="s">
        <v>125</v>
      </c>
      <c r="O64" s="17">
        <v>4</v>
      </c>
    </row>
    <row r="65" spans="13:15" x14ac:dyDescent="0.25">
      <c r="M65" s="14" t="s">
        <v>71</v>
      </c>
      <c r="N65" s="15" t="s">
        <v>125</v>
      </c>
      <c r="O65" s="16">
        <v>4</v>
      </c>
    </row>
    <row r="66" spans="13:15" x14ac:dyDescent="0.25">
      <c r="M66" s="12" t="s">
        <v>69</v>
      </c>
      <c r="N66" s="13" t="s">
        <v>125</v>
      </c>
      <c r="O66" s="17">
        <v>4</v>
      </c>
    </row>
    <row r="67" spans="13:15" x14ac:dyDescent="0.25">
      <c r="M67" s="14" t="s">
        <v>75</v>
      </c>
      <c r="N67" s="15" t="s">
        <v>162</v>
      </c>
      <c r="O67" s="16">
        <v>1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F A A B Q S w M E F A A C A A g A G X d Y W 6 / D w x 6 l A A A A 9 g A A A B I A H A B D b 2 5 m a W c v U G F j a 2 F n Z S 5 4 b W w g o h g A K K A U A A A A A A A A A A A A A A A A A A A A A A A A A A A A h Y 8 x D o I w G I W v Q r r T F j R K y E 8 Z X E V N T I x r L R U a o R h a L H d z 8 E h e Q Y y i b o 7 v e 9 / w 3 v 1 6 g 7 S v K + 8 i W 6 M a n a A A U + R J L Z p c 6 S J B n T 3 6 E U o Z b L g 4 8 U J 6 g 6 x N 3 J s 8 Q a W 1 5 5 g Q 5 x x 2 E 9 y 0 B Q k p D c g + W 2 5 F K W u O P r L 6 L / t K G 8 u 1 k I j B 7 j W G h T i Y z n A w j z A F M k L I l P 4 K 4 b D 3 2 f 5 A W H S V 7 V r J 9 M F f r Y G M E c j 7 A 3 s A U E s D B B Q A A g A I A B l 3 W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d 1 h b N 6 b F 3 f s B A A A n B w A A E w A c A E Z v c m 1 1 b G F z L 1 N l Y 3 R p b 2 4 x L m 0 g o h g A K K A U A A A A A A A A A A A A A A A A A A A A A A A A A A A A 7 V P B b t p A E L 0 j 8 Q 8 r 5 w K S Q Y D S H F r 5 k E D S V o n S t J B T X K E F D 2 b j 9 S z a G a M i l G M / J V / C j 3 V s 2 o a K p F E P v e G L d + e 9 e T v z R k M w Z e N Q D b f / 7 r t 6 r V 6 j u f a Q q K P g z G D q W g V r b O W Q z O / B L r R v 9 T q 9 4 3 G i W Q c q U h a 4 X l P y X R q b g A T 6 t G w P 3 L T I A b l x Y S y 0 + w 5 Z L t Q I + m / j W w J P 8 X J O 8 S e E g T d L U C 1 1 5 Z j B m 5 Z y q S I 2 M w Z L I A d L K w S O B y 6 r 5 M D H N 4 A p 0 M J Y G 1 8 W i J T p B V m d C m n z 3 R O x Z i N 5 W a b K I u O q / n h k r N p B F p t H J a p M J g G M X 2 m x P a V l 0 A z v B m B N b q S C K A i D U P W d L X K k q N s N 1 T l O X S I q 0 c m b T k f u n w v H M O S V h e j p 2 L 5 2 C F + b 4 d a r o + D C + Z m H X J 4 E 5 Z Z i S e b L t n 1 p 6 U h P J O H G u 1 y y P 4 B O B G 5 U 9 o b q 7 m f 4 1 N r h V F v t K W J f 7 C q f Y + K B F a 8 W 8 C Q 2 8 h p p 5 n y + L X w k I D X + U k W 4 X g f X O g d p t R R S D N / 4 I V T r 4 M p l 2 u 6 H K x f V z O t f i H g H b H L Y Q W W c z 6 J f I K 3 m + G L 6 b 8 J L C m e + Y H b K 5 Q S M 8 p a Q P i K f H L f L P i v G e 1 g a J M 4 c M e p k H 7 + G V w R u e Q K s L Z c 1 q N L I z a P d Z 5 2 i c O z Y + V S j I U 3 3 M n Q / N u N J a c B c I M A / k x 6 a 9 Z r B 5 0 b 3 T 4 u o G r 3 m Y R k P y 3 h Y x v + 0 j D 8 A U E s B A i 0 A F A A C A A g A G X d Y W 6 / D w x 6 l A A A A 9 g A A A B I A A A A A A A A A A A A A A A A A A A A A A E N v b m Z p Z y 9 Q Y W N r Y W d l L n h t b F B L A Q I t A B Q A A g A I A B l 3 W F s P y u m r p A A A A O k A A A A T A A A A A A A A A A A A A A A A A P E A A A B b Q 2 9 u d G V u d F 9 U e X B l c 1 0 u e G 1 s U E s B A i 0 A F A A C A A g A G X d Y W z e m x d 3 7 A Q A A J w c A A B M A A A A A A A A A A A A A A A A A 4 g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S I A A A A A A A D / I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m l u Z 2 8 t d X R h b i 1 t Z W R o a m V s c G F y L T I w M j R f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3 Y 2 N j M j V h L T d j Z D g t N D E x M S 1 h M 2 U w L W Y 3 Z m I x M m I 5 N T V i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1 Q x M T o z M j o x N i 4 3 N D A 0 M z E 3 W i I g L z 4 8 R W 5 0 c n k g V H l w Z T 0 i R m l s b E N v b H V t b l R 5 c G V z I i B W Y W x 1 Z T 0 i c 0 J n W U h C d 2 N I Q X d N R E F 3 T T 0 i I C 8 + P E V u d H J 5 I F R 5 c G U 9 I k Z p b G x D b 2 x 1 b W 5 O Y W 1 l c y I g V m F s d W U 9 I n N b J n F 1 b 3 Q 7 T m F t Z S Z x d W 9 0 O y w m c X V v d D t M b 2 t h b G U m c X V v d D s s J n F 1 b 3 Q 7 Q m l u Z 2 8 g Z n J h J n F 1 b 3 Q 7 L C Z x d W 9 0 O 0 J p b m d v I H R p b C Z x d W 9 0 O y w m c X V v d D t S Z W d u c 2 t h c C B m c m E m c X V v d D s s J n F 1 b 3 Q 7 U m V n b n N r Y X A g d G l s J n F 1 b 3 Q 7 L C Z x d W 9 0 O 0 J y d X R 0 b y B v b X N l d G 5 p b m c m c X V v d D s s J n F 1 b 3 Q 7 R 2 V 2 a W 5 z d G t v c 3 R u Y W Q m c X V v d D s s J n F 1 b 3 Q 7 T m V 0 d G 8 g b 2 1 z Z X R u a W 5 n J n F 1 b 3 Q 7 L C Z x d W 9 0 O 1 V 0 Y m V 0 Y W x 0 I H R p b C B m b 3 J t w 6 V s J n F 1 b 3 Q 7 L C Z x d W 9 0 O 0 F u d G F s b F 9 v c m d h b m l z Y X N q b 2 5 l c l 9 p X 2 J p b m d v a G F s b G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p b m d v L X V 0 Y W 4 t b W V k a G p l b H B h c i 0 y M D I 0 X 2 R h d G E v Q X V 0 b 1 J l b W 9 2 Z W R D b 2 x 1 b W 5 z M S 5 7 T m F t Z S w w f S Z x d W 9 0 O y w m c X V v d D t T Z W N 0 a W 9 u M S 9 C a W 5 n b y 1 1 d G F u L W 1 l Z G h q Z W x w Y X I t M j A y N F 9 k Y X R h L 0 F 1 d G 9 S Z W 1 v d m V k Q 2 9 s d W 1 u c z E u e 0 x v a 2 F s Z S w x f S Z x d W 9 0 O y w m c X V v d D t T Z W N 0 a W 9 u M S 9 C a W 5 n b y 1 1 d G F u L W 1 l Z G h q Z W x w Y X I t M j A y N F 9 k Y X R h L 0 F 1 d G 9 S Z W 1 v d m V k Q 2 9 s d W 1 u c z E u e 0 J p b m d v I G Z y Y S w y f S Z x d W 9 0 O y w m c X V v d D t T Z W N 0 a W 9 u M S 9 C a W 5 n b y 1 1 d G F u L W 1 l Z G h q Z W x w Y X I t M j A y N F 9 k Y X R h L 0 F 1 d G 9 S Z W 1 v d m V k Q 2 9 s d W 1 u c z E u e 0 J p b m d v I H R p b C w z f S Z x d W 9 0 O y w m c X V v d D t T Z W N 0 a W 9 u M S 9 C a W 5 n b y 1 1 d G F u L W 1 l Z G h q Z W x w Y X I t M j A y N F 9 k Y X R h L 0 F 1 d G 9 S Z W 1 v d m V k Q 2 9 s d W 1 u c z E u e 1 J l Z 2 5 z a 2 F w I G Z y Y S w 0 f S Z x d W 9 0 O y w m c X V v d D t T Z W N 0 a W 9 u M S 9 C a W 5 n b y 1 1 d G F u L W 1 l Z G h q Z W x w Y X I t M j A y N F 9 k Y X R h L 0 F 1 d G 9 S Z W 1 v d m V k Q 2 9 s d W 1 u c z E u e 1 J l Z 2 5 z a 2 F w I H R p b C w 1 f S Z x d W 9 0 O y w m c X V v d D t T Z W N 0 a W 9 u M S 9 C a W 5 n b y 1 1 d G F u L W 1 l Z G h q Z W x w Y X I t M j A y N F 9 k Y X R h L 0 F 1 d G 9 S Z W 1 v d m V k Q 2 9 s d W 1 u c z E u e 0 J y d X R 0 b y B v b X N l d G 5 p b m c s N n 0 m c X V v d D s s J n F 1 b 3 Q 7 U 2 V j d G l v b j E v Q m l u Z 2 8 t d X R h b i 1 t Z W R o a m V s c G F y L T I w M j R f Z G F 0 Y S 9 B d X R v U m V t b 3 Z l Z E N v b H V t b n M x L n t H Z X Z p b n N 0 a 2 9 z d G 5 h Z C w 3 f S Z x d W 9 0 O y w m c X V v d D t T Z W N 0 a W 9 u M S 9 C a W 5 n b y 1 1 d G F u L W 1 l Z G h q Z W x w Y X I t M j A y N F 9 k Y X R h L 0 F 1 d G 9 S Z W 1 v d m V k Q 2 9 s d W 1 u c z E u e 0 5 l d H R v I G 9 t c 2 V 0 b m l u Z y w 4 f S Z x d W 9 0 O y w m c X V v d D t T Z W N 0 a W 9 u M S 9 C a W 5 n b y 1 1 d G F u L W 1 l Z G h q Z W x w Y X I t M j A y N F 9 k Y X R h L 0 F 1 d G 9 S Z W 1 v d m V k Q 2 9 s d W 1 u c z E u e 1 V 0 Y m V 0 Y W x 0 I H R p b C B m b 3 J t w 6 V s L D l 9 J n F 1 b 3 Q 7 L C Z x d W 9 0 O 1 N l Y 3 R p b 2 4 x L 0 J p b m d v L X V 0 Y W 4 t b W V k a G p l b H B h c i 0 y M D I 0 X 2 R h d G E v Q X V 0 b 1 J l b W 9 2 Z W R D b 2 x 1 b W 5 z M S 5 7 Q W 5 0 Y W x s X 2 9 y Z 2 F u a X N h c 2 p v b m V y X 2 l f Y m l u Z 2 9 o Y W x s Z W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C a W 5 n b y 1 1 d G F u L W 1 l Z G h q Z W x w Y X I t M j A y N F 9 k Y X R h L 0 F 1 d G 9 S Z W 1 v d m V k Q 2 9 s d W 1 u c z E u e 0 5 h b W U s M H 0 m c X V v d D s s J n F 1 b 3 Q 7 U 2 V j d G l v b j E v Q m l u Z 2 8 t d X R h b i 1 t Z W R o a m V s c G F y L T I w M j R f Z G F 0 Y S 9 B d X R v U m V t b 3 Z l Z E N v b H V t b n M x L n t M b 2 t h b G U s M X 0 m c X V v d D s s J n F 1 b 3 Q 7 U 2 V j d G l v b j E v Q m l u Z 2 8 t d X R h b i 1 t Z W R o a m V s c G F y L T I w M j R f Z G F 0 Y S 9 B d X R v U m V t b 3 Z l Z E N v b H V t b n M x L n t C a W 5 n b y B m c m E s M n 0 m c X V v d D s s J n F 1 b 3 Q 7 U 2 V j d G l v b j E v Q m l u Z 2 8 t d X R h b i 1 t Z W R o a m V s c G F y L T I w M j R f Z G F 0 Y S 9 B d X R v U m V t b 3 Z l Z E N v b H V t b n M x L n t C a W 5 n b y B 0 a W w s M 3 0 m c X V v d D s s J n F 1 b 3 Q 7 U 2 V j d G l v b j E v Q m l u Z 2 8 t d X R h b i 1 t Z W R o a m V s c G F y L T I w M j R f Z G F 0 Y S 9 B d X R v U m V t b 3 Z l Z E N v b H V t b n M x L n t S Z W d u c 2 t h c C B m c m E s N H 0 m c X V v d D s s J n F 1 b 3 Q 7 U 2 V j d G l v b j E v Q m l u Z 2 8 t d X R h b i 1 t Z W R o a m V s c G F y L T I w M j R f Z G F 0 Y S 9 B d X R v U m V t b 3 Z l Z E N v b H V t b n M x L n t S Z W d u c 2 t h c C B 0 a W w s N X 0 m c X V v d D s s J n F 1 b 3 Q 7 U 2 V j d G l v b j E v Q m l u Z 2 8 t d X R h b i 1 t Z W R o a m V s c G F y L T I w M j R f Z G F 0 Y S 9 B d X R v U m V t b 3 Z l Z E N v b H V t b n M x L n t C c n V 0 d G 8 g b 2 1 z Z X R u a W 5 n L D Z 9 J n F 1 b 3 Q 7 L C Z x d W 9 0 O 1 N l Y 3 R p b 2 4 x L 0 J p b m d v L X V 0 Y W 4 t b W V k a G p l b H B h c i 0 y M D I 0 X 2 R h d G E v Q X V 0 b 1 J l b W 9 2 Z W R D b 2 x 1 b W 5 z M S 5 7 R 2 V 2 a W 5 z d G t v c 3 R u Y W Q s N 3 0 m c X V v d D s s J n F 1 b 3 Q 7 U 2 V j d G l v b j E v Q m l u Z 2 8 t d X R h b i 1 t Z W R o a m V s c G F y L T I w M j R f Z G F 0 Y S 9 B d X R v U m V t b 3 Z l Z E N v b H V t b n M x L n t O Z X R 0 b y B v b X N l d G 5 p b m c s O H 0 m c X V v d D s s J n F 1 b 3 Q 7 U 2 V j d G l v b j E v Q m l u Z 2 8 t d X R h b i 1 t Z W R o a m V s c G F y L T I w M j R f Z G F 0 Y S 9 B d X R v U m V t b 3 Z l Z E N v b H V t b n M x L n t V d G J l d G F s d C B 0 a W w g Z m 9 y b c O l b C w 5 f S Z x d W 9 0 O y w m c X V v d D t T Z W N 0 a W 9 u M S 9 C a W 5 n b y 1 1 d G F u L W 1 l Z G h q Z W x w Y X I t M j A y N F 9 k Y X R h L 0 F 1 d G 9 S Z W 1 v d m V k Q 2 9 s d W 1 u c z E u e 0 F u d G F s b F 9 v c m d h b m l z Y X N q b 2 5 l c l 9 p X 2 J p b m d v a G F s b G V u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u Z 2 8 t d X R h b i 1 t Z W R o a m V s c G F y L T I w M j R f Z G F 0 Y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b m d v L X V 0 Y W 4 t b W V k a G p l b H B h c i 0 y M D I 0 X 2 R h d G E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5 n b y 1 1 d G F u L W 1 l Z G h q Z W x w Y X I t M j A y N F 9 k Y X R h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5 n b y 1 1 d G F u L W 1 l Z G h q Z W x w Y X I t M j A y N F 9 k Y X R h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U 1 Z W Q 2 M W Q t N G N l M y 0 0 O T A x L W I w Z D c t M T c 1 N z d i N m Z i N m I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p b m d v X 3 V 0 Y W 5 f b W V k a G p l b H B h c l 8 y M D I 0 X 2 R h d G E 0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d U M T E 6 M z I 6 M T Y u N z Q w N D M x N 1 o i I C 8 + P E V u d H J 5 I F R 5 c G U 9 I k Z p b G x D b 2 x 1 b W 5 U e X B l c y I g V m F s d W U 9 I n N C Z 1 l I Q n d j S E F 3 T U R B d 0 0 9 I i A v P j x F b n R y e S B U e X B l P S J G a W x s Q 2 9 s d W 1 u T m F t Z X M i I F Z h b H V l P S J z W y Z x d W 9 0 O 0 5 h b W U m c X V v d D s s J n F 1 b 3 Q 7 T G 9 r Y W x l J n F 1 b 3 Q 7 L C Z x d W 9 0 O 0 J p b m d v I G Z y Y S Z x d W 9 0 O y w m c X V v d D t C a W 5 n b y B 0 a W w m c X V v d D s s J n F 1 b 3 Q 7 U m V n b n N r Y X A g Z n J h J n F 1 b 3 Q 7 L C Z x d W 9 0 O 1 J l Z 2 5 z a 2 F w I H R p b C Z x d W 9 0 O y w m c X V v d D t C c n V 0 d G 8 g b 2 1 z Z X R u a W 5 n J n F 1 b 3 Q 7 L C Z x d W 9 0 O 0 d l d m l u c 3 R r b 3 N 0 b m F k J n F 1 b 3 Q 7 L C Z x d W 9 0 O 0 5 l d H R v I G 9 t c 2 V 0 b m l u Z y Z x d W 9 0 O y w m c X V v d D t V d G J l d G F s d C B 0 a W w g Z m 9 y b c O l b C Z x d W 9 0 O y w m c X V v d D t B b n R h b G x f b 3 J n Y W 5 p c 2 F z a m 9 u Z X J f a V 9 i a W 5 n b 2 h h b G x l b i Z x d W 9 0 O 1 0 i I C 8 + P E V u d H J 5 I F R 5 c G U 9 I k Z p b G x T d G F 0 d X M i I F Z h b H V l P S J z Q 2 9 t c G x l d G U i I C 8 + P E V u d H J 5 I F R 5 c G U 9 I k Z p b G x D b 3 V u d C I g V m F s d W U 9 I m w 2 N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p b m d v L X V 0 Y W 4 t b W V k a G p l b H B h c i 0 y M D I 0 X 2 R h d G E v Q X V 0 b 1 J l b W 9 2 Z W R D b 2 x 1 b W 5 z M S 5 7 T m F t Z S w w f S Z x d W 9 0 O y w m c X V v d D t T Z W N 0 a W 9 u M S 9 C a W 5 n b y 1 1 d G F u L W 1 l Z G h q Z W x w Y X I t M j A y N F 9 k Y X R h L 0 F 1 d G 9 S Z W 1 v d m V k Q 2 9 s d W 1 u c z E u e 0 x v a 2 F s Z S w x f S Z x d W 9 0 O y w m c X V v d D t T Z W N 0 a W 9 u M S 9 C a W 5 n b y 1 1 d G F u L W 1 l Z G h q Z W x w Y X I t M j A y N F 9 k Y X R h L 0 F 1 d G 9 S Z W 1 v d m V k Q 2 9 s d W 1 u c z E u e 0 J p b m d v I G Z y Y S w y f S Z x d W 9 0 O y w m c X V v d D t T Z W N 0 a W 9 u M S 9 C a W 5 n b y 1 1 d G F u L W 1 l Z G h q Z W x w Y X I t M j A y N F 9 k Y X R h L 0 F 1 d G 9 S Z W 1 v d m V k Q 2 9 s d W 1 u c z E u e 0 J p b m d v I H R p b C w z f S Z x d W 9 0 O y w m c X V v d D t T Z W N 0 a W 9 u M S 9 C a W 5 n b y 1 1 d G F u L W 1 l Z G h q Z W x w Y X I t M j A y N F 9 k Y X R h L 0 F 1 d G 9 S Z W 1 v d m V k Q 2 9 s d W 1 u c z E u e 1 J l Z 2 5 z a 2 F w I G Z y Y S w 0 f S Z x d W 9 0 O y w m c X V v d D t T Z W N 0 a W 9 u M S 9 C a W 5 n b y 1 1 d G F u L W 1 l Z G h q Z W x w Y X I t M j A y N F 9 k Y X R h L 0 F 1 d G 9 S Z W 1 v d m V k Q 2 9 s d W 1 u c z E u e 1 J l Z 2 5 z a 2 F w I H R p b C w 1 f S Z x d W 9 0 O y w m c X V v d D t T Z W N 0 a W 9 u M S 9 C a W 5 n b y 1 1 d G F u L W 1 l Z G h q Z W x w Y X I t M j A y N F 9 k Y X R h L 0 F 1 d G 9 S Z W 1 v d m V k Q 2 9 s d W 1 u c z E u e 0 J y d X R 0 b y B v b X N l d G 5 p b m c s N n 0 m c X V v d D s s J n F 1 b 3 Q 7 U 2 V j d G l v b j E v Q m l u Z 2 8 t d X R h b i 1 t Z W R o a m V s c G F y L T I w M j R f Z G F 0 Y S 9 B d X R v U m V t b 3 Z l Z E N v b H V t b n M x L n t H Z X Z p b n N 0 a 2 9 z d G 5 h Z C w 3 f S Z x d W 9 0 O y w m c X V v d D t T Z W N 0 a W 9 u M S 9 C a W 5 n b y 1 1 d G F u L W 1 l Z G h q Z W x w Y X I t M j A y N F 9 k Y X R h L 0 F 1 d G 9 S Z W 1 v d m V k Q 2 9 s d W 1 u c z E u e 0 5 l d H R v I G 9 t c 2 V 0 b m l u Z y w 4 f S Z x d W 9 0 O y w m c X V v d D t T Z W N 0 a W 9 u M S 9 C a W 5 n b y 1 1 d G F u L W 1 l Z G h q Z W x w Y X I t M j A y N F 9 k Y X R h L 0 F 1 d G 9 S Z W 1 v d m V k Q 2 9 s d W 1 u c z E u e 1 V 0 Y m V 0 Y W x 0 I H R p b C B m b 3 J t w 6 V s L D l 9 J n F 1 b 3 Q 7 L C Z x d W 9 0 O 1 N l Y 3 R p b 2 4 x L 0 J p b m d v L X V 0 Y W 4 t b W V k a G p l b H B h c i 0 y M D I 0 X 2 R h d G E v Q X V 0 b 1 J l b W 9 2 Z W R D b 2 x 1 b W 5 z M S 5 7 Q W 5 0 Y W x s X 2 9 y Z 2 F u a X N h c 2 p v b m V y X 2 l f Y m l u Z 2 9 o Y W x s Z W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C a W 5 n b y 1 1 d G F u L W 1 l Z G h q Z W x w Y X I t M j A y N F 9 k Y X R h L 0 F 1 d G 9 S Z W 1 v d m V k Q 2 9 s d W 1 u c z E u e 0 5 h b W U s M H 0 m c X V v d D s s J n F 1 b 3 Q 7 U 2 V j d G l v b j E v Q m l u Z 2 8 t d X R h b i 1 t Z W R o a m V s c G F y L T I w M j R f Z G F 0 Y S 9 B d X R v U m V t b 3 Z l Z E N v b H V t b n M x L n t M b 2 t h b G U s M X 0 m c X V v d D s s J n F 1 b 3 Q 7 U 2 V j d G l v b j E v Q m l u Z 2 8 t d X R h b i 1 t Z W R o a m V s c G F y L T I w M j R f Z G F 0 Y S 9 B d X R v U m V t b 3 Z l Z E N v b H V t b n M x L n t C a W 5 n b y B m c m E s M n 0 m c X V v d D s s J n F 1 b 3 Q 7 U 2 V j d G l v b j E v Q m l u Z 2 8 t d X R h b i 1 t Z W R o a m V s c G F y L T I w M j R f Z G F 0 Y S 9 B d X R v U m V t b 3 Z l Z E N v b H V t b n M x L n t C a W 5 n b y B 0 a W w s M 3 0 m c X V v d D s s J n F 1 b 3 Q 7 U 2 V j d G l v b j E v Q m l u Z 2 8 t d X R h b i 1 t Z W R o a m V s c G F y L T I w M j R f Z G F 0 Y S 9 B d X R v U m V t b 3 Z l Z E N v b H V t b n M x L n t S Z W d u c 2 t h c C B m c m E s N H 0 m c X V v d D s s J n F 1 b 3 Q 7 U 2 V j d G l v b j E v Q m l u Z 2 8 t d X R h b i 1 t Z W R o a m V s c G F y L T I w M j R f Z G F 0 Y S 9 B d X R v U m V t b 3 Z l Z E N v b H V t b n M x L n t S Z W d u c 2 t h c C B 0 a W w s N X 0 m c X V v d D s s J n F 1 b 3 Q 7 U 2 V j d G l v b j E v Q m l u Z 2 8 t d X R h b i 1 t Z W R o a m V s c G F y L T I w M j R f Z G F 0 Y S 9 B d X R v U m V t b 3 Z l Z E N v b H V t b n M x L n t C c n V 0 d G 8 g b 2 1 z Z X R u a W 5 n L D Z 9 J n F 1 b 3 Q 7 L C Z x d W 9 0 O 1 N l Y 3 R p b 2 4 x L 0 J p b m d v L X V 0 Y W 4 t b W V k a G p l b H B h c i 0 y M D I 0 X 2 R h d G E v Q X V 0 b 1 J l b W 9 2 Z W R D b 2 x 1 b W 5 z M S 5 7 R 2 V 2 a W 5 z d G t v c 3 R u Y W Q s N 3 0 m c X V v d D s s J n F 1 b 3 Q 7 U 2 V j d G l v b j E v Q m l u Z 2 8 t d X R h b i 1 t Z W R o a m V s c G F y L T I w M j R f Z G F 0 Y S 9 B d X R v U m V t b 3 Z l Z E N v b H V t b n M x L n t O Z X R 0 b y B v b X N l d G 5 p b m c s O H 0 m c X V v d D s s J n F 1 b 3 Q 7 U 2 V j d G l v b j E v Q m l u Z 2 8 t d X R h b i 1 t Z W R o a m V s c G F y L T I w M j R f Z G F 0 Y S 9 B d X R v U m V t b 3 Z l Z E N v b H V t b n M x L n t V d G J l d G F s d C B 0 a W w g Z m 9 y b c O l b C w 5 f S Z x d W 9 0 O y w m c X V v d D t T Z W N 0 a W 9 u M S 9 C a W 5 n b y 1 1 d G F u L W 1 l Z G h q Z W x w Y X I t M j A y N F 9 k Y X R h L 0 F 1 d G 9 S Z W 1 v d m V k Q 2 9 s d W 1 u c z E u e 0 F u d G F s b F 9 v c m d h b m l z Y X N q b 2 5 l c l 9 p X 2 J p b m d v a G F s b G V u L D E w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m l u Z 2 8 t d X R h b i 1 t Z W R o a m V s c G F y L T I w M j R f Z G F 0 Y S U y M C g y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b m d v L X V 0 Y W 4 t b W V k a G p l b H B h c i 0 y M D I 0 X 2 R h d G E l M j A o M i k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5 n b y 1 1 d G F u L W 1 l Z G h q Z W x w Y X I t M j A y N F 9 k Y X R h J T I w K D I p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X O l 2 m q O 2 0 + 9 1 l x o l c H J 5 w A A A A A C A A A A A A A Q Z g A A A A E A A C A A A A B I s T H e 7 G u r q U g t 9 0 D 5 p B m / 0 L 6 d d C L 2 G O H i L z s Q D O F k / w A A A A A O g A A A A A I A A C A A A A D S E O K X 8 I u p j i P t o T l u 6 n D / C a I 0 o c W A k + I C O V t P 4 M U Q g 1 A A A A D b 6 s b a K y t Q V 5 + b 7 u N J z d v L o B C K E t d X g l C y + 4 z 4 B B C n 2 1 P S 7 z R I D p c c u D 9 M O P A 4 C w F 0 z f G 7 m M 7 J + t a D 2 j V e / q n j I y h C E / O q G Z t 8 J F z B c k O O v k A A A A C t N U X D C d 7 O X + G v y z 7 J 7 h 8 p T / 0 e t g 5 F S 3 G d D b y Q M r l r B c c s F Y / Q 9 / I x Z H / y e U c U h c J M 5 L + U 4 i z I U C Z M g M T x F W y R < / D a t a M a s h u p > 
</file>

<file path=customXml/itemProps1.xml><?xml version="1.0" encoding="utf-8"?>
<ds:datastoreItem xmlns:ds="http://schemas.openxmlformats.org/officeDocument/2006/customXml" ds:itemID="{8EEDE100-2627-4A70-8F26-55404A9DC1B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Omsetning bingo uten medhjelper</vt:lpstr>
      <vt:lpstr>Utbetalt til organisasjonane</vt:lpstr>
      <vt:lpstr>Data per lokale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2024-06-11T12:15:09Z</dcterms:created>
  <dcterms:modified xsi:type="dcterms:W3CDTF">2025-10-31T07:17:12Z</dcterms:modified>
</cp:coreProperties>
</file>